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85" windowHeight="8280" tabRatio="618" activeTab="2"/>
  </bookViews>
  <sheets>
    <sheet name="Wydatki" sheetId="1" r:id="rId1"/>
    <sheet name="Wydatki rządowe" sheetId="2" r:id="rId2"/>
    <sheet name="wydatki na pods. porozum." sheetId="3" r:id="rId3"/>
  </sheets>
  <definedNames>
    <definedName name="_xlnm.Print_Titles" localSheetId="0">'Wydatki'!$10:$10</definedName>
    <definedName name="_xlnm.Print_Titles" localSheetId="1">'Wydatki rządowe'!$11:$11</definedName>
  </definedNames>
  <calcPr fullCalcOnLoad="1"/>
</workbook>
</file>

<file path=xl/sharedStrings.xml><?xml version="1.0" encoding="utf-8"?>
<sst xmlns="http://schemas.openxmlformats.org/spreadsheetml/2006/main" count="655" uniqueCount="162">
  <si>
    <t>Dział</t>
  </si>
  <si>
    <t>Rozdział</t>
  </si>
  <si>
    <t>§</t>
  </si>
  <si>
    <t>Treść</t>
  </si>
  <si>
    <t xml:space="preserve">Rolnictwo i łowiectwo </t>
  </si>
  <si>
    <t xml:space="preserve">Prace geodezyjno-urządzeniowe na potrzeby rolnictwa </t>
  </si>
  <si>
    <t xml:space="preserve">Zakup usług pozostałych </t>
  </si>
  <si>
    <t xml:space="preserve">Różne wydatki na rzecz osób fizycznych </t>
  </si>
  <si>
    <t xml:space="preserve">Wynagrodzenia osobowe pracowników </t>
  </si>
  <si>
    <t xml:space="preserve">Dodatkowe wynagrodzenie roczne </t>
  </si>
  <si>
    <t xml:space="preserve">Składki na ubezpieczenie społeczne </t>
  </si>
  <si>
    <t xml:space="preserve">Składki na Fundusz Pracy </t>
  </si>
  <si>
    <t xml:space="preserve">Zakup materiałów i wyposażenia </t>
  </si>
  <si>
    <t xml:space="preserve">Zakup energii </t>
  </si>
  <si>
    <t xml:space="preserve">Podróże służbowe krajowe </t>
  </si>
  <si>
    <t xml:space="preserve">Różne opłaty i składki </t>
  </si>
  <si>
    <t xml:space="preserve">Odpisy na zakładowy fundusz świadczeń socjalnych </t>
  </si>
  <si>
    <t xml:space="preserve">Podatek od nieruchomości </t>
  </si>
  <si>
    <t xml:space="preserve">Leśnictwo </t>
  </si>
  <si>
    <t xml:space="preserve">Nadzór nad gospodarką leśną </t>
  </si>
  <si>
    <t xml:space="preserve">Wytwarzanie i zaopatrywanie w energię elektryczną, gaz i wodę </t>
  </si>
  <si>
    <t xml:space="preserve">Dostarczanie ciepła </t>
  </si>
  <si>
    <t xml:space="preserve">Drogi publiczne powiatowe </t>
  </si>
  <si>
    <t xml:space="preserve">Zakup usług remontowych </t>
  </si>
  <si>
    <t xml:space="preserve">Gospodarka mieszkaniowa </t>
  </si>
  <si>
    <t xml:space="preserve">Gospodarka gruntami i nieruchomościami </t>
  </si>
  <si>
    <t xml:space="preserve">Działalność usługowa </t>
  </si>
  <si>
    <t xml:space="preserve">Opracowania geodezyjne i kartograficzne </t>
  </si>
  <si>
    <t xml:space="preserve">Nadzór budowlany </t>
  </si>
  <si>
    <t xml:space="preserve">Wynagrodzenia osobowe członków korpusu służby cywilnej </t>
  </si>
  <si>
    <t xml:space="preserve">Administracja publiczna </t>
  </si>
  <si>
    <t xml:space="preserve">Urzędy wojewódzkie </t>
  </si>
  <si>
    <t xml:space="preserve">Rady powiatów </t>
  </si>
  <si>
    <t xml:space="preserve">Starostwa powiatowe  </t>
  </si>
  <si>
    <t xml:space="preserve">Komisje poborowe </t>
  </si>
  <si>
    <t xml:space="preserve">Pozostała działalność       </t>
  </si>
  <si>
    <t xml:space="preserve">Bezpieczeństwo publiczne i ochrona przeciwpożarowa </t>
  </si>
  <si>
    <t xml:space="preserve">Uposażenia oraz świadczenia pieniężne wypłacane przez okres roku żołnierzom i funkcjonariuszom zwolnionym ze służby </t>
  </si>
  <si>
    <t xml:space="preserve">Zakup środków żywności </t>
  </si>
  <si>
    <t xml:space="preserve">Komendy powiatowe Państwowej Straży Pożarnej </t>
  </si>
  <si>
    <t xml:space="preserve">Zakup leków i materiałów medycznych </t>
  </si>
  <si>
    <t xml:space="preserve">Obsługa długu publicznego </t>
  </si>
  <si>
    <t xml:space="preserve">Odsetki i dyskonto od krajowych skarbowych papierów wartościowych oraz pożyczek i kredytów </t>
  </si>
  <si>
    <t xml:space="preserve">Oświata i wychowanie </t>
  </si>
  <si>
    <t xml:space="preserve">Szkoły podstawowe specjalne </t>
  </si>
  <si>
    <t xml:space="preserve">Gimnazja specjalne </t>
  </si>
  <si>
    <t xml:space="preserve"> </t>
  </si>
  <si>
    <t xml:space="preserve">Licea ogólnokształcące </t>
  </si>
  <si>
    <t xml:space="preserve">Szkoły zawodowe </t>
  </si>
  <si>
    <t xml:space="preserve">Szkoły zawodowe specjalne </t>
  </si>
  <si>
    <t xml:space="preserve">Pozostała działalność </t>
  </si>
  <si>
    <t xml:space="preserve">Ochrona zdrowia </t>
  </si>
  <si>
    <t>Zwalczanie narkomanii</t>
  </si>
  <si>
    <t xml:space="preserve">Składki na ubezpieczenie zdrowotne oraz świadczenia dla osób nie objętych obowiązkiem ubezpieczenia zdrowotnego </t>
  </si>
  <si>
    <t xml:space="preserve">Składki na ubezpieczenie zdrowotne </t>
  </si>
  <si>
    <t xml:space="preserve">Placówki opiekuńczo - wychowawcze </t>
  </si>
  <si>
    <t xml:space="preserve">Świadczenia społeczne </t>
  </si>
  <si>
    <t xml:space="preserve">Rodziny zastępcze </t>
  </si>
  <si>
    <t>Wynagrodzenia osobowe pracowników</t>
  </si>
  <si>
    <t xml:space="preserve">Powiatowe urzędy pracy </t>
  </si>
  <si>
    <t xml:space="preserve">Edukacyjna opieka wychowawcza </t>
  </si>
  <si>
    <t xml:space="preserve">Świetlice szkolne </t>
  </si>
  <si>
    <t xml:space="preserve">Specjalne ośrodki szkolno-wychowawcze </t>
  </si>
  <si>
    <t xml:space="preserve">Internaty i bursy szkolne </t>
  </si>
  <si>
    <t xml:space="preserve">Kultura i ochrona dziedzictwa narodowego </t>
  </si>
  <si>
    <t xml:space="preserve">Kultura fizyczna i sport </t>
  </si>
  <si>
    <t xml:space="preserve">R a z e m   w y d a t k i </t>
  </si>
  <si>
    <t>010</t>
  </si>
  <si>
    <t>01005</t>
  </si>
  <si>
    <t>020</t>
  </si>
  <si>
    <t>02002</t>
  </si>
  <si>
    <t>Centra kształcenia ustawniczego i praktycznego oraz ośrodki dokształcania zawodowego</t>
  </si>
  <si>
    <t xml:space="preserve">Wydatki inwestycyjne jednostek budżetowych </t>
  </si>
  <si>
    <t>Transport i łączność</t>
  </si>
  <si>
    <t xml:space="preserve">Dokształcanie i doskonalenie nauczycieli </t>
  </si>
  <si>
    <t xml:space="preserve">Uposażenia żołnierzy zawodowych i nadterminowych oraz funkcjonariuszy </t>
  </si>
  <si>
    <t xml:space="preserve">Nagrody roczne dla żołnierzy zawodowych i nadterminowych oraz funkcjonariuszy </t>
  </si>
  <si>
    <t xml:space="preserve">Pozostałe podatki na rzecz budżetów jednostek samorządu terytorialnego </t>
  </si>
  <si>
    <t xml:space="preserve">Obrona cywilna </t>
  </si>
  <si>
    <t>02001</t>
  </si>
  <si>
    <t xml:space="preserve">Gospodarka leśna </t>
  </si>
  <si>
    <t xml:space="preserve">Komisje egzaminacyjne </t>
  </si>
  <si>
    <t xml:space="preserve">Państwowy Fundusz Rehabilitacji Osób Niepełnosprawnych </t>
  </si>
  <si>
    <t xml:space="preserve">Pomoc społeczna </t>
  </si>
  <si>
    <t xml:space="preserve">Pozostałe zadania w zakresie polityki społecznej </t>
  </si>
  <si>
    <t xml:space="preserve">Poradnie psychologiczno - pedagogiczne, w tym poradnie specjalistyczne </t>
  </si>
  <si>
    <t xml:space="preserve">Domy pomocy społecznej </t>
  </si>
  <si>
    <t xml:space="preserve">Wydatki na zakupy inwestycyjne jednostek budżetowych </t>
  </si>
  <si>
    <t xml:space="preserve">Opłaty na rzecz budżetów jednostek samorządu terytorialnego </t>
  </si>
  <si>
    <t xml:space="preserve">Wpłaty gmin i powiatów na rzecz innych jednostek samorządu terytorialnego oraz związków gmin lub związków powiatów na dofinansowanie zadań bieżących </t>
  </si>
  <si>
    <t xml:space="preserve">Koszty postępowania sądowego i prokuratorskiego </t>
  </si>
  <si>
    <t xml:space="preserve">Licea profilowane </t>
  </si>
  <si>
    <t xml:space="preserve">Pomoc materialna dla uczniów </t>
  </si>
  <si>
    <t>Plan wydatków wg uchwał org. powiatu</t>
  </si>
  <si>
    <t>%</t>
  </si>
  <si>
    <t xml:space="preserve">wydatków budżetowych </t>
  </si>
  <si>
    <t xml:space="preserve">W Y K O N A N I E </t>
  </si>
  <si>
    <t>w y d a t k ó w  b u d ż e t o w y c h</t>
  </si>
  <si>
    <t>na realizację zadań z zakresu administracji rządowej</t>
  </si>
  <si>
    <t>Plan wydatków wg uchwał        org. powiatu</t>
  </si>
  <si>
    <t>Razem wydatki</t>
  </si>
  <si>
    <t>do informacji o przebiegu</t>
  </si>
  <si>
    <t>wykonania budżetu</t>
  </si>
  <si>
    <t>W Y K O N A N I E</t>
  </si>
  <si>
    <t xml:space="preserve">Załącznik Nr 2 </t>
  </si>
  <si>
    <t>Z ORGANAMI ADMINISTRACJI RZĄDOWEJ</t>
  </si>
  <si>
    <t>Paragraf</t>
  </si>
  <si>
    <t>4010</t>
  </si>
  <si>
    <t>4110</t>
  </si>
  <si>
    <t>4120</t>
  </si>
  <si>
    <t>wydatków budżetowych</t>
  </si>
  <si>
    <t xml:space="preserve">Załącznik Nr 2 a </t>
  </si>
  <si>
    <t xml:space="preserve">Załącznik Nr 2 b </t>
  </si>
  <si>
    <t xml:space="preserve">Wynagrodzenia bezosobowe </t>
  </si>
  <si>
    <t xml:space="preserve">Wydatki osobowe nie zaliczone do wynagrodzeń </t>
  </si>
  <si>
    <t xml:space="preserve">Prace geodezyjne i kartograficzne (nieinwestycyjne) </t>
  </si>
  <si>
    <t xml:space="preserve">Zakup usług zdrowotnych </t>
  </si>
  <si>
    <t xml:space="preserve">Opłaty za usługi internetowe </t>
  </si>
  <si>
    <t xml:space="preserve">Komendy wojewódzkie Policji </t>
  </si>
  <si>
    <t xml:space="preserve">Wpłaty jednostek na fundusz celowy na finansowanie lub dofinansowanie zadań inwestycyjnych </t>
  </si>
  <si>
    <t xml:space="preserve">Wydatki osobowe niezaliczone do wynagrodzeń </t>
  </si>
  <si>
    <t xml:space="preserve">Wydatki osobowe niezaliczone do uposażeń wypłacane żołnierzom i funkcjonariuszom </t>
  </si>
  <si>
    <t xml:space="preserve">Równoważniki pieniężne i ekwiwalenty dla żołnierzy i funkcjonariuszy </t>
  </si>
  <si>
    <t xml:space="preserve">Rozliczenia z tytułu poręczeń i gwarancji udzielonych przez Skarb Państwa lub jednostkę samorządu terytorialnego </t>
  </si>
  <si>
    <t xml:space="preserve">Wypłaty z tytułu gwarancji i poręczeń </t>
  </si>
  <si>
    <t xml:space="preserve">Zakup pomocy naukowych, dydaktycznych i książek </t>
  </si>
  <si>
    <t xml:space="preserve">Zespoły obsługi ekonomiczno - administracyjnej szkół </t>
  </si>
  <si>
    <t xml:space="preserve">Dotacja podmiotowa z budżetu dla niepublicznej jednostki systemu oświaty </t>
  </si>
  <si>
    <t xml:space="preserve">Dotacje celowe przekazane dla powiatu na zadania bieżące realizowane na podstawie porozumień (umów) między jednostkami samorządu terytorialnego </t>
  </si>
  <si>
    <t xml:space="preserve">Inne formy kształcenia osobno niewymienione </t>
  </si>
  <si>
    <t xml:space="preserve">Szkolnictwo wyższe </t>
  </si>
  <si>
    <t xml:space="preserve">Pomoc materialna dla studentów </t>
  </si>
  <si>
    <t xml:space="preserve">Stypendia i zasiłki dla studentów </t>
  </si>
  <si>
    <t xml:space="preserve">Dotacja celowa z budżetu na finansowanie lub dofinansowanie zadań zleconych do realizacji stowarzyszeniom </t>
  </si>
  <si>
    <t xml:space="preserve">Powiatowe centra pomocy rodzinie </t>
  </si>
  <si>
    <t>Jednostki specjalistycznego poradnictwa, mieszkania chronione i ośrodki interwencji kryzysowej</t>
  </si>
  <si>
    <t xml:space="preserve">Zespoły do spraw orzekania o niepełnosprawności </t>
  </si>
  <si>
    <t xml:space="preserve">Stypendia dla uczniów </t>
  </si>
  <si>
    <t xml:space="preserve">Biblioteki </t>
  </si>
  <si>
    <t xml:space="preserve">Dotacje celowe przekazane gminie na zadania bieżące realizowane na podstawie porozumień (umów) między jednostkami samorządu terytorialnego </t>
  </si>
  <si>
    <t xml:space="preserve">Obiekty sportowe </t>
  </si>
  <si>
    <t xml:space="preserve">Wydatki na pomoc finansową udzielaną między jednostkami samorządu terytorialnego na  dofinansowanie własnych zadań inwestycyjnych i zakupów inwestycyjnych </t>
  </si>
  <si>
    <t>NA ZADANIA POWIERZONE NA PODSTAWIE POROZUMIEŃ</t>
  </si>
  <si>
    <t xml:space="preserve">     powiatu makowskiego za I półrocze 2006 roku</t>
  </si>
  <si>
    <t>za I półrocze 2006 r.</t>
  </si>
  <si>
    <t>Wykonanie za            I półrocze 2006r.</t>
  </si>
  <si>
    <t>powiatu makowskiego za I półrocze 2006 r.</t>
  </si>
  <si>
    <t>Wykonanie za  I pół. 2006 r.</t>
  </si>
  <si>
    <t>Wykonanie za I pół. 2006 r.</t>
  </si>
  <si>
    <t xml:space="preserve">Gospodarka gruntami i nieruchomościami    </t>
  </si>
  <si>
    <t xml:space="preserve">Plany zagospodarowania przestrzennego </t>
  </si>
  <si>
    <t xml:space="preserve">Prace geodezyjne i kartograficzne  </t>
  </si>
  <si>
    <t xml:space="preserve">Promocja jednostek samorządu terytorialnego </t>
  </si>
  <si>
    <t xml:space="preserve">Obsługa papierów wartościowych, kredytów i pożyczek jednostek samorządu terytorialnego </t>
  </si>
  <si>
    <t xml:space="preserve">Szpitale ogólne </t>
  </si>
  <si>
    <t xml:space="preserve">Dotacje celowe z budżetu na finansowanie lub dofinansowanie kosztów realizacji inwestycji i zakupów inwestycyjnych innych jednostek sektora finansów publicznych </t>
  </si>
  <si>
    <t xml:space="preserve">Pozostałe należności żołnierzy zawodowych i nadterminowych oraz funkcjonariuszy </t>
  </si>
  <si>
    <t xml:space="preserve">Podatek od towarów i usług (VAT) </t>
  </si>
  <si>
    <t>Podróże służbowe krajowe</t>
  </si>
  <si>
    <t xml:space="preserve">Dotacje celowe przekazane do samorządu województwa na zadania bieżące realizowane na podstawie porozumień (umów) między jednostkami samorządu terytorialnego </t>
  </si>
  <si>
    <t xml:space="preserve">Wczesne wspomaganie rozwoju dziecka </t>
  </si>
  <si>
    <t>Zakup usług pozostałych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</si>
</sst>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"/>
    <numFmt numFmtId="166" formatCode="0.0"/>
    <numFmt numFmtId="167" formatCode="0.00000"/>
    <numFmt numFmtId="168" formatCode="0.000000"/>
    <numFmt numFmtId="169" formatCode="0.0000"/>
  </numFmts>
  <fonts count="15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8">
    <xf numFmtId="0" fontId="0" fillId="0" borderId="0" xfId="0" applyAlignment="1">
      <alignment/>
    </xf>
    <xf numFmtId="0" fontId="2" fillId="0" borderId="0" xfId="17" applyFont="1" applyAlignment="1">
      <alignment vertical="center"/>
      <protection/>
    </xf>
    <xf numFmtId="0" fontId="3" fillId="0" borderId="0" xfId="17" applyFont="1" applyAlignment="1">
      <alignment vertical="center"/>
      <protection/>
    </xf>
    <xf numFmtId="0" fontId="4" fillId="0" borderId="0" xfId="17" applyFont="1" applyAlignment="1">
      <alignment horizontal="center" vertical="center"/>
      <protection/>
    </xf>
    <xf numFmtId="0" fontId="1" fillId="0" borderId="0" xfId="17">
      <alignment/>
      <protection/>
    </xf>
    <xf numFmtId="0" fontId="5" fillId="0" borderId="1" xfId="17" applyFont="1" applyBorder="1" applyAlignment="1">
      <alignment horizontal="center" vertical="center" wrapText="1"/>
      <protection/>
    </xf>
    <xf numFmtId="0" fontId="5" fillId="0" borderId="2" xfId="17" applyFont="1" applyBorder="1" applyAlignment="1">
      <alignment horizontal="center" vertical="center" wrapText="1"/>
      <protection/>
    </xf>
    <xf numFmtId="0" fontId="2" fillId="0" borderId="1" xfId="17" applyFont="1" applyBorder="1" applyAlignment="1">
      <alignment horizontal="center" vertical="center" wrapText="1"/>
      <protection/>
    </xf>
    <xf numFmtId="0" fontId="2" fillId="0" borderId="3" xfId="17" applyFont="1" applyBorder="1" applyAlignment="1">
      <alignment horizontal="center" vertical="center" wrapText="1"/>
      <protection/>
    </xf>
    <xf numFmtId="0" fontId="6" fillId="0" borderId="1" xfId="17" applyFont="1" applyBorder="1" applyAlignment="1">
      <alignment horizontal="center" vertical="center" wrapText="1"/>
      <protection/>
    </xf>
    <xf numFmtId="0" fontId="6" fillId="0" borderId="2" xfId="17" applyFont="1" applyBorder="1" applyAlignment="1">
      <alignment horizontal="center" vertical="center" wrapText="1"/>
      <protection/>
    </xf>
    <xf numFmtId="0" fontId="6" fillId="0" borderId="2" xfId="17" applyFont="1" applyBorder="1" applyAlignment="1">
      <alignment horizontal="left" vertical="center" wrapText="1"/>
      <protection/>
    </xf>
    <xf numFmtId="0" fontId="2" fillId="0" borderId="4" xfId="17" applyFont="1" applyBorder="1" applyAlignment="1">
      <alignment horizontal="center" vertical="center" wrapText="1"/>
      <protection/>
    </xf>
    <xf numFmtId="0" fontId="7" fillId="0" borderId="3" xfId="17" applyFont="1" applyBorder="1" applyAlignment="1">
      <alignment horizontal="center" vertical="center" wrapText="1"/>
      <protection/>
    </xf>
    <xf numFmtId="0" fontId="6" fillId="0" borderId="3" xfId="17" applyFont="1" applyBorder="1" applyAlignment="1">
      <alignment horizontal="center" vertical="center" wrapText="1"/>
      <protection/>
    </xf>
    <xf numFmtId="0" fontId="10" fillId="0" borderId="3" xfId="17" applyFont="1" applyBorder="1" applyAlignment="1">
      <alignment horizontal="center" vertical="center" wrapText="1"/>
      <protection/>
    </xf>
    <xf numFmtId="0" fontId="10" fillId="0" borderId="4" xfId="17" applyFont="1" applyBorder="1" applyAlignment="1">
      <alignment horizontal="center" vertical="center" wrapText="1"/>
      <protection/>
    </xf>
    <xf numFmtId="0" fontId="2" fillId="0" borderId="5" xfId="17" applyFont="1" applyBorder="1" applyAlignment="1">
      <alignment horizontal="center" vertical="center" wrapText="1"/>
      <protection/>
    </xf>
    <xf numFmtId="0" fontId="7" fillId="0" borderId="4" xfId="17" applyFont="1" applyBorder="1" applyAlignment="1">
      <alignment horizontal="center" vertical="center" wrapText="1"/>
      <protection/>
    </xf>
    <xf numFmtId="0" fontId="7" fillId="0" borderId="5" xfId="17" applyFont="1" applyBorder="1" applyAlignment="1">
      <alignment horizontal="center" vertical="center" wrapText="1"/>
      <protection/>
    </xf>
    <xf numFmtId="3" fontId="6" fillId="0" borderId="1" xfId="17" applyNumberFormat="1" applyFont="1" applyBorder="1" applyAlignment="1">
      <alignment horizontal="right" vertical="center" wrapText="1"/>
      <protection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166" fontId="2" fillId="0" borderId="1" xfId="0" applyNumberFormat="1" applyFont="1" applyBorder="1" applyAlignment="1">
      <alignment horizontal="right" vertical="center"/>
    </xf>
    <xf numFmtId="166" fontId="7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6" fontId="2" fillId="0" borderId="7" xfId="0" applyNumberFormat="1" applyFont="1" applyBorder="1" applyAlignment="1">
      <alignment/>
    </xf>
    <xf numFmtId="166" fontId="7" fillId="0" borderId="7" xfId="0" applyNumberFormat="1" applyFont="1" applyBorder="1" applyAlignment="1">
      <alignment/>
    </xf>
    <xf numFmtId="166" fontId="7" fillId="0" borderId="3" xfId="0" applyNumberFormat="1" applyFont="1" applyBorder="1" applyAlignment="1">
      <alignment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left" wrapText="1"/>
    </xf>
    <xf numFmtId="3" fontId="7" fillId="0" borderId="8" xfId="0" applyNumberFormat="1" applyFont="1" applyBorder="1" applyAlignment="1">
      <alignment horizontal="right" wrapText="1"/>
    </xf>
    <xf numFmtId="3" fontId="7" fillId="0" borderId="7" xfId="0" applyNumberFormat="1" applyFont="1" applyBorder="1" applyAlignment="1">
      <alignment/>
    </xf>
    <xf numFmtId="166" fontId="7" fillId="0" borderId="9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0" fontId="7" fillId="0" borderId="3" xfId="0" applyFont="1" applyBorder="1" applyAlignment="1">
      <alignment horizontal="center" vertical="top" wrapText="1"/>
    </xf>
    <xf numFmtId="3" fontId="7" fillId="0" borderId="3" xfId="0" applyNumberFormat="1" applyFont="1" applyBorder="1" applyAlignment="1">
      <alignment horizontal="right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7" fillId="0" borderId="9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7" fillId="0" borderId="8" xfId="0" applyNumberFormat="1" applyFont="1" applyBorder="1" applyAlignment="1">
      <alignment horizontal="righ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wrapText="1"/>
    </xf>
    <xf numFmtId="3" fontId="6" fillId="0" borderId="2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166" fontId="6" fillId="0" borderId="1" xfId="0" applyNumberFormat="1" applyFont="1" applyBorder="1" applyAlignment="1">
      <alignment horizontal="right" vertical="center"/>
    </xf>
    <xf numFmtId="166" fontId="2" fillId="0" borderId="7" xfId="0" applyNumberFormat="1" applyFont="1" applyBorder="1" applyAlignment="1">
      <alignment horizontal="right" vertical="center"/>
    </xf>
    <xf numFmtId="166" fontId="7" fillId="0" borderId="7" xfId="0" applyNumberFormat="1" applyFont="1" applyBorder="1" applyAlignment="1">
      <alignment horizontal="right" vertical="center"/>
    </xf>
    <xf numFmtId="166" fontId="7" fillId="0" borderId="9" xfId="0" applyNumberFormat="1" applyFont="1" applyBorder="1" applyAlignment="1">
      <alignment horizontal="right" vertical="center"/>
    </xf>
    <xf numFmtId="166" fontId="2" fillId="0" borderId="9" xfId="0" applyNumberFormat="1" applyFont="1" applyBorder="1" applyAlignment="1">
      <alignment horizontal="right" vertical="center"/>
    </xf>
    <xf numFmtId="166" fontId="6" fillId="0" borderId="9" xfId="0" applyNumberFormat="1" applyFont="1" applyBorder="1" applyAlignment="1">
      <alignment horizontal="right" vertical="center"/>
    </xf>
    <xf numFmtId="166" fontId="7" fillId="0" borderId="3" xfId="0" applyNumberFormat="1" applyFont="1" applyBorder="1" applyAlignment="1">
      <alignment horizontal="right" vertical="center"/>
    </xf>
    <xf numFmtId="166" fontId="2" fillId="0" borderId="3" xfId="0" applyNumberFormat="1" applyFont="1" applyBorder="1" applyAlignment="1">
      <alignment horizontal="right" vertical="center"/>
    </xf>
    <xf numFmtId="166" fontId="7" fillId="0" borderId="8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right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right" wrapText="1"/>
    </xf>
    <xf numFmtId="49" fontId="2" fillId="0" borderId="4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right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left" vertical="center" wrapText="1"/>
    </xf>
    <xf numFmtId="3" fontId="7" fillId="0" borderId="9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/>
    </xf>
    <xf numFmtId="0" fontId="7" fillId="0" borderId="9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4" xfId="17" applyFont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6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3" fontId="7" fillId="0" borderId="8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6" fillId="0" borderId="9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wrapText="1"/>
    </xf>
    <xf numFmtId="0" fontId="11" fillId="0" borderId="2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166" fontId="7" fillId="0" borderId="11" xfId="0" applyNumberFormat="1" applyFont="1" applyBorder="1" applyAlignment="1">
      <alignment horizontal="right" vertical="center"/>
    </xf>
    <xf numFmtId="166" fontId="6" fillId="0" borderId="1" xfId="0" applyNumberFormat="1" applyFont="1" applyBorder="1" applyAlignment="1">
      <alignment horizontal="right"/>
    </xf>
    <xf numFmtId="166" fontId="7" fillId="0" borderId="7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 vertical="center" wrapText="1"/>
    </xf>
    <xf numFmtId="166" fontId="7" fillId="0" borderId="12" xfId="0" applyNumberFormat="1" applyFont="1" applyBorder="1" applyAlignment="1">
      <alignment horizontal="right" vertical="center"/>
    </xf>
    <xf numFmtId="166" fontId="2" fillId="0" borderId="8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wrapText="1"/>
    </xf>
    <xf numFmtId="166" fontId="6" fillId="0" borderId="9" xfId="0" applyNumberFormat="1" applyFont="1" applyBorder="1" applyAlignment="1">
      <alignment horizontal="right"/>
    </xf>
    <xf numFmtId="166" fontId="2" fillId="0" borderId="9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wrapText="1"/>
    </xf>
    <xf numFmtId="166" fontId="2" fillId="0" borderId="3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166" fontId="7" fillId="0" borderId="1" xfId="0" applyNumberFormat="1" applyFont="1" applyBorder="1" applyAlignment="1">
      <alignment horizontal="right"/>
    </xf>
    <xf numFmtId="166" fontId="7" fillId="0" borderId="3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3" fontId="2" fillId="0" borderId="7" xfId="0" applyNumberFormat="1" applyFont="1" applyBorder="1" applyAlignment="1">
      <alignment horizontal="right" wrapText="1"/>
    </xf>
    <xf numFmtId="166" fontId="2" fillId="0" borderId="7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 wrapText="1"/>
    </xf>
    <xf numFmtId="0" fontId="11" fillId="0" borderId="15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166" fontId="7" fillId="0" borderId="12" xfId="0" applyNumberFormat="1" applyFont="1" applyBorder="1" applyAlignment="1">
      <alignment/>
    </xf>
    <xf numFmtId="166" fontId="7" fillId="0" borderId="7" xfId="0" applyNumberFormat="1" applyFont="1" applyBorder="1" applyAlignment="1">
      <alignment/>
    </xf>
    <xf numFmtId="166" fontId="7" fillId="0" borderId="3" xfId="0" applyNumberFormat="1" applyFont="1" applyBorder="1" applyAlignment="1">
      <alignment/>
    </xf>
    <xf numFmtId="166" fontId="7" fillId="0" borderId="9" xfId="0" applyNumberFormat="1" applyFont="1" applyBorder="1" applyAlignment="1">
      <alignment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left" vertical="top" wrapText="1"/>
    </xf>
    <xf numFmtId="3" fontId="7" fillId="0" borderId="7" xfId="0" applyNumberFormat="1" applyFont="1" applyBorder="1" applyAlignment="1">
      <alignment horizontal="righ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wrapText="1"/>
    </xf>
    <xf numFmtId="166" fontId="7" fillId="0" borderId="8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 vertical="center" wrapText="1"/>
    </xf>
    <xf numFmtId="166" fontId="7" fillId="0" borderId="12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3" fontId="7" fillId="0" borderId="0" xfId="0" applyNumberFormat="1" applyFont="1" applyBorder="1" applyAlignment="1">
      <alignment horizontal="right" wrapText="1"/>
    </xf>
    <xf numFmtId="0" fontId="7" fillId="0" borderId="13" xfId="0" applyFont="1" applyBorder="1" applyAlignment="1">
      <alignment horizontal="center" vertical="top" wrapText="1"/>
    </xf>
    <xf numFmtId="3" fontId="7" fillId="0" borderId="13" xfId="0" applyNumberFormat="1" applyFont="1" applyBorder="1" applyAlignment="1">
      <alignment horizontal="right" wrapText="1"/>
    </xf>
    <xf numFmtId="0" fontId="2" fillId="0" borderId="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3" fontId="2" fillId="0" borderId="2" xfId="0" applyNumberFormat="1" applyFont="1" applyBorder="1" applyAlignment="1">
      <alignment vertical="center"/>
    </xf>
    <xf numFmtId="3" fontId="7" fillId="0" borderId="3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top" wrapText="1"/>
    </xf>
    <xf numFmtId="0" fontId="6" fillId="0" borderId="4" xfId="17" applyFont="1" applyBorder="1" applyAlignment="1">
      <alignment horizontal="center" vertical="center" wrapText="1"/>
      <protection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166" fontId="6" fillId="0" borderId="9" xfId="0" applyNumberFormat="1" applyFont="1" applyBorder="1" applyAlignment="1">
      <alignment/>
    </xf>
    <xf numFmtId="4" fontId="2" fillId="0" borderId="10" xfId="17" applyNumberFormat="1" applyFont="1" applyBorder="1" applyAlignment="1">
      <alignment horizontal="right" vertical="center" wrapText="1"/>
      <protection/>
    </xf>
    <xf numFmtId="4" fontId="6" fillId="0" borderId="1" xfId="17" applyNumberFormat="1" applyFont="1" applyBorder="1" applyAlignment="1">
      <alignment horizontal="right" vertical="center" wrapText="1"/>
      <protection/>
    </xf>
    <xf numFmtId="4" fontId="2" fillId="0" borderId="7" xfId="17" applyNumberFormat="1" applyFont="1" applyBorder="1" applyAlignment="1">
      <alignment horizontal="right" vertical="center" wrapText="1"/>
      <protection/>
    </xf>
    <xf numFmtId="4" fontId="2" fillId="0" borderId="5" xfId="17" applyNumberFormat="1" applyFont="1" applyBorder="1" applyAlignment="1">
      <alignment horizontal="right" vertical="center" wrapText="1"/>
      <protection/>
    </xf>
    <xf numFmtId="4" fontId="7" fillId="0" borderId="9" xfId="17" applyNumberFormat="1" applyFont="1" applyBorder="1" applyAlignment="1">
      <alignment horizontal="right" vertical="center" wrapText="1"/>
      <protection/>
    </xf>
    <xf numFmtId="4" fontId="2" fillId="0" borderId="1" xfId="17" applyNumberFormat="1" applyFont="1" applyBorder="1" applyAlignment="1">
      <alignment horizontal="right" vertical="center" wrapText="1"/>
      <protection/>
    </xf>
    <xf numFmtId="4" fontId="6" fillId="0" borderId="1" xfId="17" applyNumberFormat="1" applyFont="1" applyBorder="1" applyAlignment="1">
      <alignment horizontal="right" wrapText="1"/>
      <protection/>
    </xf>
    <xf numFmtId="4" fontId="2" fillId="0" borderId="11" xfId="0" applyNumberFormat="1" applyFont="1" applyBorder="1" applyAlignment="1">
      <alignment horizontal="right" vertical="center" wrapText="1"/>
    </xf>
    <xf numFmtId="4" fontId="7" fillId="0" borderId="10" xfId="17" applyNumberFormat="1" applyFont="1" applyBorder="1" applyAlignment="1">
      <alignment horizontal="right" vertical="center" wrapText="1"/>
      <protection/>
    </xf>
    <xf numFmtId="0" fontId="9" fillId="0" borderId="5" xfId="0" applyFont="1" applyBorder="1" applyAlignment="1">
      <alignment horizontal="center" vertical="center" wrapText="1"/>
    </xf>
    <xf numFmtId="4" fontId="7" fillId="0" borderId="5" xfId="17" applyNumberFormat="1" applyFont="1" applyBorder="1" applyAlignment="1">
      <alignment horizontal="right" vertical="center" wrapText="1"/>
      <protection/>
    </xf>
    <xf numFmtId="4" fontId="2" fillId="0" borderId="2" xfId="0" applyNumberFormat="1" applyFont="1" applyBorder="1" applyAlignment="1">
      <alignment horizontal="right" vertical="center" wrapText="1"/>
    </xf>
    <xf numFmtId="4" fontId="7" fillId="0" borderId="4" xfId="17" applyNumberFormat="1" applyFont="1" applyBorder="1" applyAlignment="1">
      <alignment horizontal="right" vertical="center" wrapText="1"/>
      <protection/>
    </xf>
    <xf numFmtId="4" fontId="2" fillId="0" borderId="8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" fontId="7" fillId="0" borderId="1" xfId="17" applyNumberFormat="1" applyFont="1" applyBorder="1" applyAlignment="1">
      <alignment horizontal="right" vertical="center" wrapText="1"/>
      <protection/>
    </xf>
    <xf numFmtId="4" fontId="2" fillId="0" borderId="9" xfId="17" applyNumberFormat="1" applyFont="1" applyBorder="1" applyAlignment="1">
      <alignment horizontal="right" vertical="center" wrapText="1"/>
      <protection/>
    </xf>
    <xf numFmtId="4" fontId="6" fillId="0" borderId="2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7" fillId="0" borderId="10" xfId="17" applyNumberFormat="1" applyFont="1" applyBorder="1" applyAlignment="1">
      <alignment horizontal="right" wrapText="1"/>
      <protection/>
    </xf>
    <xf numFmtId="4" fontId="7" fillId="0" borderId="13" xfId="17" applyNumberFormat="1" applyFont="1" applyBorder="1" applyAlignment="1">
      <alignment horizontal="right" vertical="center" wrapText="1"/>
      <protection/>
    </xf>
    <xf numFmtId="4" fontId="7" fillId="0" borderId="0" xfId="17" applyNumberFormat="1" applyFont="1" applyBorder="1" applyAlignment="1">
      <alignment horizontal="right" vertical="center" wrapText="1"/>
      <protection/>
    </xf>
    <xf numFmtId="4" fontId="7" fillId="0" borderId="14" xfId="17" applyNumberFormat="1" applyFont="1" applyBorder="1" applyAlignment="1">
      <alignment horizontal="right" vertical="center" wrapText="1"/>
      <protection/>
    </xf>
    <xf numFmtId="4" fontId="6" fillId="0" borderId="2" xfId="0" applyNumberFormat="1" applyFont="1" applyBorder="1" applyAlignment="1">
      <alignment horizontal="right" wrapText="1"/>
    </xf>
    <xf numFmtId="4" fontId="7" fillId="0" borderId="1" xfId="17" applyNumberFormat="1" applyFont="1" applyBorder="1" applyAlignment="1">
      <alignment horizontal="right" wrapText="1"/>
      <protection/>
    </xf>
    <xf numFmtId="4" fontId="2" fillId="0" borderId="7" xfId="0" applyNumberFormat="1" applyFont="1" applyBorder="1" applyAlignment="1">
      <alignment horizontal="right" vertical="center" wrapText="1"/>
    </xf>
    <xf numFmtId="4" fontId="2" fillId="0" borderId="4" xfId="17" applyNumberFormat="1" applyFont="1" applyBorder="1" applyAlignment="1">
      <alignment horizontal="right" vertical="center" wrapText="1"/>
      <protection/>
    </xf>
    <xf numFmtId="4" fontId="2" fillId="0" borderId="4" xfId="17" applyNumberFormat="1" applyFont="1" applyBorder="1" applyAlignment="1">
      <alignment horizontal="right" wrapText="1"/>
      <protection/>
    </xf>
    <xf numFmtId="4" fontId="7" fillId="0" borderId="5" xfId="17" applyNumberFormat="1" applyFont="1" applyBorder="1" applyAlignment="1">
      <alignment horizontal="right" wrapText="1"/>
      <protection/>
    </xf>
    <xf numFmtId="4" fontId="2" fillId="0" borderId="12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 vertical="center" wrapText="1"/>
    </xf>
    <xf numFmtId="4" fontId="7" fillId="0" borderId="3" xfId="17" applyNumberFormat="1" applyFont="1" applyBorder="1" applyAlignment="1">
      <alignment horizontal="right" vertical="center" wrapText="1"/>
      <protection/>
    </xf>
    <xf numFmtId="4" fontId="7" fillId="0" borderId="3" xfId="0" applyNumberFormat="1" applyFont="1" applyBorder="1" applyAlignment="1">
      <alignment horizontal="right" vertical="center" wrapText="1"/>
    </xf>
    <xf numFmtId="4" fontId="7" fillId="0" borderId="7" xfId="17" applyNumberFormat="1" applyFont="1" applyBorder="1" applyAlignment="1">
      <alignment horizontal="right" vertical="center" wrapText="1"/>
      <protection/>
    </xf>
    <xf numFmtId="4" fontId="7" fillId="0" borderId="9" xfId="0" applyNumberFormat="1" applyFont="1" applyBorder="1" applyAlignment="1">
      <alignment horizontal="right" vertical="center" wrapText="1"/>
    </xf>
    <xf numFmtId="4" fontId="2" fillId="0" borderId="3" xfId="17" applyNumberFormat="1" applyFont="1" applyBorder="1" applyAlignment="1">
      <alignment horizontal="right" vertical="center" wrapText="1"/>
      <protection/>
    </xf>
    <xf numFmtId="4" fontId="7" fillId="0" borderId="0" xfId="0" applyNumberFormat="1" applyFont="1" applyBorder="1" applyAlignment="1">
      <alignment horizontal="right" vertical="center" wrapText="1"/>
    </xf>
    <xf numFmtId="4" fontId="7" fillId="0" borderId="4" xfId="0" applyNumberFormat="1" applyFont="1" applyBorder="1" applyAlignment="1">
      <alignment horizontal="right" vertical="center" wrapText="1"/>
    </xf>
    <xf numFmtId="4" fontId="7" fillId="0" borderId="4" xfId="17" applyNumberFormat="1" applyFont="1" applyBorder="1" applyAlignment="1">
      <alignment horizontal="right" wrapText="1"/>
      <protection/>
    </xf>
    <xf numFmtId="4" fontId="7" fillId="0" borderId="3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 wrapText="1"/>
    </xf>
    <xf numFmtId="4" fontId="6" fillId="0" borderId="9" xfId="17" applyNumberFormat="1" applyFont="1" applyBorder="1" applyAlignment="1">
      <alignment horizontal="right" vertical="center" wrapText="1"/>
      <protection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2" fillId="0" borderId="9" xfId="17" applyNumberFormat="1" applyFont="1" applyBorder="1" applyAlignment="1">
      <alignment horizontal="right" wrapText="1"/>
      <protection/>
    </xf>
    <xf numFmtId="4" fontId="7" fillId="0" borderId="4" xfId="17" applyNumberFormat="1" applyFont="1" applyBorder="1" applyAlignment="1">
      <alignment vertical="center"/>
      <protection/>
    </xf>
    <xf numFmtId="4" fontId="7" fillId="0" borderId="2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wrapText="1"/>
    </xf>
    <xf numFmtId="4" fontId="6" fillId="0" borderId="9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4" fontId="7" fillId="0" borderId="8" xfId="17" applyNumberFormat="1" applyFont="1" applyBorder="1" applyAlignment="1">
      <alignment horizontal="right" vertical="center" wrapText="1"/>
      <protection/>
    </xf>
    <xf numFmtId="4" fontId="2" fillId="0" borderId="2" xfId="0" applyNumberFormat="1" applyFont="1" applyBorder="1" applyAlignment="1">
      <alignment horizontal="right" wrapText="1"/>
    </xf>
    <xf numFmtId="4" fontId="2" fillId="0" borderId="14" xfId="0" applyNumberFormat="1" applyFont="1" applyBorder="1" applyAlignment="1">
      <alignment horizontal="right" vertical="center" wrapText="1"/>
    </xf>
    <xf numFmtId="4" fontId="2" fillId="0" borderId="6" xfId="17" applyNumberFormat="1" applyFont="1" applyBorder="1" applyAlignment="1">
      <alignment horizontal="right" vertical="center" wrapText="1"/>
      <protection/>
    </xf>
    <xf numFmtId="4" fontId="7" fillId="0" borderId="7" xfId="17" applyNumberFormat="1" applyFont="1" applyBorder="1" applyAlignment="1">
      <alignment horizontal="right" wrapText="1"/>
      <protection/>
    </xf>
    <xf numFmtId="4" fontId="2" fillId="0" borderId="4" xfId="0" applyNumberFormat="1" applyFont="1" applyBorder="1" applyAlignment="1">
      <alignment/>
    </xf>
    <xf numFmtId="4" fontId="6" fillId="0" borderId="6" xfId="17" applyNumberFormat="1" applyFont="1" applyBorder="1" applyAlignment="1">
      <alignment horizontal="right" vertical="center" wrapText="1"/>
      <protection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3" xfId="17" applyNumberFormat="1" applyFont="1" applyBorder="1" applyAlignment="1">
      <alignment horizontal="right" wrapText="1"/>
      <protection/>
    </xf>
    <xf numFmtId="4" fontId="7" fillId="0" borderId="13" xfId="17" applyNumberFormat="1" applyFont="1" applyBorder="1" applyAlignment="1">
      <alignment horizontal="right" wrapText="1"/>
      <protection/>
    </xf>
    <xf numFmtId="4" fontId="7" fillId="0" borderId="10" xfId="0" applyNumberFormat="1" applyFont="1" applyBorder="1" applyAlignment="1">
      <alignment horizontal="right" wrapText="1"/>
    </xf>
    <xf numFmtId="4" fontId="7" fillId="0" borderId="5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166" fontId="7" fillId="0" borderId="9" xfId="0" applyNumberFormat="1" applyFont="1" applyBorder="1" applyAlignment="1">
      <alignment horizontal="right"/>
    </xf>
    <xf numFmtId="166" fontId="7" fillId="0" borderId="1" xfId="0" applyNumberFormat="1" applyFont="1" applyBorder="1" applyAlignment="1">
      <alignment/>
    </xf>
    <xf numFmtId="166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horizontal="right" wrapText="1"/>
    </xf>
    <xf numFmtId="4" fontId="2" fillId="0" borderId="3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4" fontId="6" fillId="0" borderId="9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7" fillId="0" borderId="7" xfId="0" applyNumberFormat="1" applyFont="1" applyBorder="1" applyAlignment="1">
      <alignment/>
    </xf>
    <xf numFmtId="4" fontId="7" fillId="0" borderId="14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/>
    </xf>
    <xf numFmtId="4" fontId="7" fillId="0" borderId="7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7" fillId="0" borderId="3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4" fontId="7" fillId="0" borderId="14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4" fontId="6" fillId="0" borderId="14" xfId="0" applyNumberFormat="1" applyFont="1" applyBorder="1" applyAlignment="1">
      <alignment horizontal="right" vertical="center" wrapText="1"/>
    </xf>
    <xf numFmtId="166" fontId="6" fillId="0" borderId="7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166" fontId="7" fillId="0" borderId="1" xfId="0" applyNumberFormat="1" applyFont="1" applyBorder="1" applyAlignment="1">
      <alignment/>
    </xf>
    <xf numFmtId="4" fontId="7" fillId="0" borderId="6" xfId="17" applyNumberFormat="1" applyFont="1" applyBorder="1" applyAlignment="1">
      <alignment horizontal="right" vertical="center" wrapText="1"/>
      <protection/>
    </xf>
    <xf numFmtId="0" fontId="2" fillId="0" borderId="9" xfId="0" applyFont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right" wrapText="1"/>
    </xf>
    <xf numFmtId="4" fontId="7" fillId="0" borderId="5" xfId="0" applyNumberFormat="1" applyFont="1" applyBorder="1" applyAlignment="1">
      <alignment/>
    </xf>
    <xf numFmtId="0" fontId="6" fillId="0" borderId="11" xfId="17" applyFont="1" applyBorder="1" applyAlignment="1">
      <alignment horizontal="center" vertical="center" wrapText="1"/>
      <protection/>
    </xf>
    <xf numFmtId="0" fontId="6" fillId="0" borderId="11" xfId="17" applyFont="1" applyBorder="1" applyAlignment="1">
      <alignment horizontal="left" vertical="center" wrapText="1"/>
      <protection/>
    </xf>
    <xf numFmtId="0" fontId="2" fillId="0" borderId="9" xfId="0" applyFont="1" applyBorder="1" applyAlignment="1">
      <alignment horizontal="center" vertical="top" wrapText="1"/>
    </xf>
    <xf numFmtId="3" fontId="2" fillId="0" borderId="9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vertical="top" wrapText="1"/>
    </xf>
    <xf numFmtId="4" fontId="7" fillId="0" borderId="14" xfId="17" applyNumberFormat="1" applyFont="1" applyBorder="1" applyAlignment="1">
      <alignment horizontal="right" wrapText="1"/>
      <protection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6" fillId="0" borderId="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0" xfId="17" applyFont="1" applyAlignment="1">
      <alignment horizontal="center" vertical="center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514"/>
  <sheetViews>
    <sheetView view="pageBreakPreview" zoomScaleSheetLayoutView="100" workbookViewId="0" topLeftCell="A136">
      <selection activeCell="B154" sqref="B154"/>
    </sheetView>
  </sheetViews>
  <sheetFormatPr defaultColWidth="9.140625" defaultRowHeight="12.75"/>
  <cols>
    <col min="1" max="1" width="5.28125" style="0" customWidth="1"/>
    <col min="2" max="2" width="7.7109375" style="0" customWidth="1"/>
    <col min="3" max="3" width="4.421875" style="0" customWidth="1"/>
    <col min="4" max="4" width="42.00390625" style="0" customWidth="1"/>
    <col min="5" max="5" width="11.28125" style="0" customWidth="1"/>
    <col min="6" max="6" width="13.8515625" style="0" customWidth="1"/>
    <col min="7" max="7" width="5.140625" style="0" customWidth="1"/>
  </cols>
  <sheetData>
    <row r="1" spans="4:7" ht="12.75">
      <c r="D1" s="387" t="s">
        <v>104</v>
      </c>
      <c r="E1" s="387"/>
      <c r="F1" s="387"/>
      <c r="G1" s="387"/>
    </row>
    <row r="2" spans="4:7" ht="12.75">
      <c r="D2" s="387" t="s">
        <v>101</v>
      </c>
      <c r="E2" s="387"/>
      <c r="F2" s="387"/>
      <c r="G2" s="387"/>
    </row>
    <row r="3" spans="4:7" ht="12.75">
      <c r="D3" s="387" t="s">
        <v>102</v>
      </c>
      <c r="E3" s="387"/>
      <c r="F3" s="387"/>
      <c r="G3" s="387"/>
    </row>
    <row r="4" spans="1:7" ht="12.75" customHeight="1">
      <c r="A4" s="1"/>
      <c r="B4" s="2"/>
      <c r="C4" s="2"/>
      <c r="D4" s="388" t="s">
        <v>144</v>
      </c>
      <c r="E4" s="388"/>
      <c r="F4" s="388"/>
      <c r="G4" s="388"/>
    </row>
    <row r="5" spans="1:7" ht="20.25" customHeight="1">
      <c r="A5" s="392" t="s">
        <v>103</v>
      </c>
      <c r="B5" s="392"/>
      <c r="C5" s="392"/>
      <c r="D5" s="392"/>
      <c r="E5" s="392"/>
      <c r="F5" s="392"/>
      <c r="G5" s="392"/>
    </row>
    <row r="6" spans="1:9" ht="18.75">
      <c r="A6" s="392" t="s">
        <v>95</v>
      </c>
      <c r="B6" s="392"/>
      <c r="C6" s="392"/>
      <c r="D6" s="392"/>
      <c r="E6" s="392"/>
      <c r="F6" s="392"/>
      <c r="G6" s="392"/>
      <c r="H6" s="3"/>
      <c r="I6" s="3"/>
    </row>
    <row r="7" spans="1:7" ht="20.25" customHeight="1">
      <c r="A7" s="392" t="s">
        <v>143</v>
      </c>
      <c r="B7" s="392"/>
      <c r="C7" s="392"/>
      <c r="D7" s="392"/>
      <c r="E7" s="392"/>
      <c r="F7" s="392"/>
      <c r="G7" s="392"/>
    </row>
    <row r="8" spans="1:7" ht="17.25" customHeight="1">
      <c r="A8" s="4"/>
      <c r="B8" s="4"/>
      <c r="C8" s="4"/>
      <c r="D8" s="4"/>
      <c r="E8" s="4"/>
      <c r="F8" s="4"/>
      <c r="G8" s="23"/>
    </row>
    <row r="9" spans="1:7" ht="51">
      <c r="A9" s="5" t="s">
        <v>0</v>
      </c>
      <c r="B9" s="6" t="s">
        <v>1</v>
      </c>
      <c r="C9" s="6" t="s">
        <v>2</v>
      </c>
      <c r="D9" s="6" t="s">
        <v>3</v>
      </c>
      <c r="E9" s="6" t="s">
        <v>93</v>
      </c>
      <c r="F9" s="5" t="s">
        <v>145</v>
      </c>
      <c r="G9" s="22" t="s">
        <v>94</v>
      </c>
    </row>
    <row r="10" spans="1:7" ht="12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21">
        <v>7</v>
      </c>
    </row>
    <row r="11" spans="1:7" ht="14.25" customHeight="1">
      <c r="A11" s="78" t="s">
        <v>67</v>
      </c>
      <c r="B11" s="240"/>
      <c r="C11" s="240"/>
      <c r="D11" s="128" t="s">
        <v>4</v>
      </c>
      <c r="E11" s="65">
        <f>SUM(E12)</f>
        <v>45000</v>
      </c>
      <c r="F11" s="287">
        <v>0</v>
      </c>
      <c r="G11" s="67">
        <f>(F11/E11)*100</f>
        <v>0</v>
      </c>
    </row>
    <row r="12" spans="1:7" ht="12.75" customHeight="1">
      <c r="A12" s="233"/>
      <c r="B12" s="234" t="s">
        <v>68</v>
      </c>
      <c r="C12" s="138"/>
      <c r="D12" s="139" t="s">
        <v>5</v>
      </c>
      <c r="E12" s="58">
        <v>45000</v>
      </c>
      <c r="F12" s="288">
        <v>0</v>
      </c>
      <c r="G12" s="68">
        <f aca="true" t="shared" si="0" ref="G12:G81">(F12/E12)*100</f>
        <v>0</v>
      </c>
    </row>
    <row r="13" spans="1:7" ht="12.75" customHeight="1">
      <c r="A13" s="96"/>
      <c r="B13" s="96"/>
      <c r="C13" s="113">
        <v>4300</v>
      </c>
      <c r="D13" s="98" t="s">
        <v>6</v>
      </c>
      <c r="E13" s="57">
        <v>45000</v>
      </c>
      <c r="F13" s="286">
        <v>0</v>
      </c>
      <c r="G13" s="69">
        <f t="shared" si="0"/>
        <v>0</v>
      </c>
    </row>
    <row r="14" spans="1:7" ht="14.25" customHeight="1">
      <c r="A14" s="235" t="s">
        <v>69</v>
      </c>
      <c r="B14" s="236"/>
      <c r="C14" s="232"/>
      <c r="D14" s="106" t="s">
        <v>18</v>
      </c>
      <c r="E14" s="52">
        <f>SUM(E15,E18)</f>
        <v>395793</v>
      </c>
      <c r="F14" s="347">
        <f>SUM(F15,F18)</f>
        <v>210321.75</v>
      </c>
      <c r="G14" s="67">
        <f t="shared" si="0"/>
        <v>53.13933040756152</v>
      </c>
    </row>
    <row r="15" spans="1:7" ht="12.75" customHeight="1">
      <c r="A15" s="114"/>
      <c r="B15" s="108" t="s">
        <v>79</v>
      </c>
      <c r="C15" s="109"/>
      <c r="D15" s="110" t="s">
        <v>80</v>
      </c>
      <c r="E15" s="55">
        <f>SUM(E16:E17)</f>
        <v>236735</v>
      </c>
      <c r="F15" s="299">
        <f>SUM(F16,F17)</f>
        <v>123583.59</v>
      </c>
      <c r="G15" s="74">
        <f t="shared" si="0"/>
        <v>52.20334551291529</v>
      </c>
    </row>
    <row r="16" spans="1:7" ht="12.75" customHeight="1">
      <c r="A16" s="237"/>
      <c r="B16" s="238"/>
      <c r="C16" s="112">
        <v>3030</v>
      </c>
      <c r="D16" s="90" t="s">
        <v>7</v>
      </c>
      <c r="E16" s="188">
        <v>225235</v>
      </c>
      <c r="F16" s="286">
        <v>113283.59</v>
      </c>
      <c r="G16" s="68">
        <f t="shared" si="0"/>
        <v>50.295731125269164</v>
      </c>
    </row>
    <row r="17" spans="1:7" ht="12.75" customHeight="1">
      <c r="A17" s="237"/>
      <c r="B17" s="239"/>
      <c r="C17" s="113">
        <v>4300</v>
      </c>
      <c r="D17" s="98" t="s">
        <v>6</v>
      </c>
      <c r="E17" s="189">
        <v>11500</v>
      </c>
      <c r="F17" s="289">
        <v>10300</v>
      </c>
      <c r="G17" s="71">
        <f t="shared" si="0"/>
        <v>89.56521739130436</v>
      </c>
    </row>
    <row r="18" spans="1:7" ht="12.75">
      <c r="A18" s="117"/>
      <c r="B18" s="95" t="s">
        <v>70</v>
      </c>
      <c r="C18" s="118"/>
      <c r="D18" s="124" t="s">
        <v>19</v>
      </c>
      <c r="E18" s="53">
        <v>159058</v>
      </c>
      <c r="F18" s="290">
        <v>86738.16</v>
      </c>
      <c r="G18" s="70">
        <f t="shared" si="0"/>
        <v>54.532409561292106</v>
      </c>
    </row>
    <row r="19" spans="1:7" ht="12.75">
      <c r="A19" s="113"/>
      <c r="B19" s="121"/>
      <c r="C19" s="121">
        <v>4300</v>
      </c>
      <c r="D19" s="122" t="s">
        <v>6</v>
      </c>
      <c r="E19" s="57">
        <v>159058</v>
      </c>
      <c r="F19" s="291">
        <v>86738.16</v>
      </c>
      <c r="G19" s="71">
        <f t="shared" si="0"/>
        <v>54.532409561292106</v>
      </c>
    </row>
    <row r="20" spans="1:7" ht="28.5">
      <c r="A20" s="123">
        <v>400</v>
      </c>
      <c r="B20" s="105"/>
      <c r="C20" s="105"/>
      <c r="D20" s="106" t="s">
        <v>20</v>
      </c>
      <c r="E20" s="81">
        <f>SUM(E22,E23)</f>
        <v>10000</v>
      </c>
      <c r="F20" s="292">
        <v>0</v>
      </c>
      <c r="G20" s="191">
        <f t="shared" si="0"/>
        <v>0</v>
      </c>
    </row>
    <row r="21" spans="1:7" ht="12.75">
      <c r="A21" s="107"/>
      <c r="B21" s="118">
        <v>40001</v>
      </c>
      <c r="C21" s="118"/>
      <c r="D21" s="124" t="s">
        <v>21</v>
      </c>
      <c r="E21" s="119">
        <f>SUM(E22:E23)</f>
        <v>10000</v>
      </c>
      <c r="F21" s="293">
        <f>SUM(F22,F23)</f>
        <v>0</v>
      </c>
      <c r="G21" s="68">
        <f t="shared" si="0"/>
        <v>0</v>
      </c>
    </row>
    <row r="22" spans="1:7" ht="12.75">
      <c r="A22" s="107"/>
      <c r="B22" s="125"/>
      <c r="C22" s="125">
        <v>4210</v>
      </c>
      <c r="D22" s="126" t="s">
        <v>12</v>
      </c>
      <c r="E22" s="60">
        <v>5500</v>
      </c>
      <c r="F22" s="294">
        <v>0</v>
      </c>
      <c r="G22" s="69">
        <f t="shared" si="0"/>
        <v>0</v>
      </c>
    </row>
    <row r="23" spans="1:7" ht="12.75">
      <c r="A23" s="120"/>
      <c r="B23" s="121"/>
      <c r="C23" s="121">
        <v>4300</v>
      </c>
      <c r="D23" s="122" t="s">
        <v>6</v>
      </c>
      <c r="E23" s="57">
        <v>4500</v>
      </c>
      <c r="F23" s="296">
        <v>0</v>
      </c>
      <c r="G23" s="70">
        <f t="shared" si="0"/>
        <v>0</v>
      </c>
    </row>
    <row r="24" spans="1:7" ht="14.25">
      <c r="A24" s="9">
        <v>600</v>
      </c>
      <c r="B24" s="10"/>
      <c r="C24" s="10"/>
      <c r="D24" s="11" t="s">
        <v>73</v>
      </c>
      <c r="E24" s="20">
        <f>SUM(E25)</f>
        <v>6057023</v>
      </c>
      <c r="F24" s="287">
        <f>SUM(F25)</f>
        <v>1307768.13</v>
      </c>
      <c r="G24" s="72">
        <f t="shared" si="0"/>
        <v>21.590938815982703</v>
      </c>
    </row>
    <row r="25" spans="1:7" ht="12.75">
      <c r="A25" s="8"/>
      <c r="B25" s="143">
        <v>60014</v>
      </c>
      <c r="C25" s="138"/>
      <c r="D25" s="139" t="s">
        <v>22</v>
      </c>
      <c r="E25" s="58">
        <f>SUM(E26:E44)</f>
        <v>6057023</v>
      </c>
      <c r="F25" s="297">
        <f>SUM(F26:F44)</f>
        <v>1307768.13</v>
      </c>
      <c r="G25" s="68">
        <f t="shared" si="0"/>
        <v>21.590938815982703</v>
      </c>
    </row>
    <row r="26" spans="1:7" ht="12.75" customHeight="1">
      <c r="A26" s="8"/>
      <c r="B26" s="112"/>
      <c r="C26" s="125">
        <v>3020</v>
      </c>
      <c r="D26" s="94" t="s">
        <v>114</v>
      </c>
      <c r="E26" s="56">
        <v>7613</v>
      </c>
      <c r="F26" s="294">
        <v>4219.17</v>
      </c>
      <c r="G26" s="69">
        <f t="shared" si="0"/>
        <v>55.4205963483515</v>
      </c>
    </row>
    <row r="27" spans="1:7" ht="12.75">
      <c r="A27" s="8"/>
      <c r="B27" s="130"/>
      <c r="C27" s="125">
        <v>4010</v>
      </c>
      <c r="D27" s="94" t="s">
        <v>8</v>
      </c>
      <c r="E27" s="60">
        <v>403585</v>
      </c>
      <c r="F27" s="298">
        <v>199018.74</v>
      </c>
      <c r="G27" s="73">
        <f t="shared" si="0"/>
        <v>49.31271974924737</v>
      </c>
    </row>
    <row r="28" spans="1:7" ht="12.75">
      <c r="A28" s="8"/>
      <c r="B28" s="130"/>
      <c r="C28" s="125">
        <v>4040</v>
      </c>
      <c r="D28" s="94" t="s">
        <v>9</v>
      </c>
      <c r="E28" s="60">
        <v>31155</v>
      </c>
      <c r="F28" s="298">
        <v>31154.75</v>
      </c>
      <c r="G28" s="73">
        <f t="shared" si="0"/>
        <v>99.99919756058418</v>
      </c>
    </row>
    <row r="29" spans="1:7" ht="12.75">
      <c r="A29" s="8"/>
      <c r="B29" s="130"/>
      <c r="C29" s="125">
        <v>4110</v>
      </c>
      <c r="D29" s="94" t="s">
        <v>10</v>
      </c>
      <c r="E29" s="60">
        <v>76752</v>
      </c>
      <c r="F29" s="298">
        <v>41622.4</v>
      </c>
      <c r="G29" s="73">
        <f t="shared" si="0"/>
        <v>54.22972691265374</v>
      </c>
    </row>
    <row r="30" spans="1:7" ht="12.75">
      <c r="A30" s="8"/>
      <c r="B30" s="130"/>
      <c r="C30" s="125">
        <v>4120</v>
      </c>
      <c r="D30" s="94" t="s">
        <v>11</v>
      </c>
      <c r="E30" s="60">
        <v>10600</v>
      </c>
      <c r="F30" s="298">
        <v>5738.84</v>
      </c>
      <c r="G30" s="73">
        <f t="shared" si="0"/>
        <v>54.14</v>
      </c>
    </row>
    <row r="31" spans="1:7" ht="12.75">
      <c r="A31" s="8"/>
      <c r="B31" s="130"/>
      <c r="C31" s="125">
        <v>4210</v>
      </c>
      <c r="D31" s="94" t="s">
        <v>12</v>
      </c>
      <c r="E31" s="60">
        <v>263046</v>
      </c>
      <c r="F31" s="298">
        <v>174326.2</v>
      </c>
      <c r="G31" s="73">
        <f t="shared" si="0"/>
        <v>66.2721349117645</v>
      </c>
    </row>
    <row r="32" spans="1:7" ht="12.75">
      <c r="A32" s="8"/>
      <c r="B32" s="130"/>
      <c r="C32" s="125">
        <v>4260</v>
      </c>
      <c r="D32" s="94" t="s">
        <v>13</v>
      </c>
      <c r="E32" s="60">
        <v>7294</v>
      </c>
      <c r="F32" s="298">
        <v>3324.53</v>
      </c>
      <c r="G32" s="73">
        <f t="shared" si="0"/>
        <v>45.57896901562929</v>
      </c>
    </row>
    <row r="33" spans="1:7" ht="12.75">
      <c r="A33" s="8"/>
      <c r="B33" s="130"/>
      <c r="C33" s="125">
        <v>4270</v>
      </c>
      <c r="D33" s="94" t="s">
        <v>23</v>
      </c>
      <c r="E33" s="60">
        <v>75825</v>
      </c>
      <c r="F33" s="298">
        <v>28234.69</v>
      </c>
      <c r="G33" s="73">
        <f t="shared" si="0"/>
        <v>37.236650181338604</v>
      </c>
    </row>
    <row r="34" spans="1:7" ht="12.75">
      <c r="A34" s="8"/>
      <c r="B34" s="130"/>
      <c r="C34" s="125">
        <v>4280</v>
      </c>
      <c r="D34" s="94" t="s">
        <v>116</v>
      </c>
      <c r="E34" s="60">
        <v>700</v>
      </c>
      <c r="F34" s="298">
        <v>80</v>
      </c>
      <c r="G34" s="73">
        <f t="shared" si="0"/>
        <v>11.428571428571429</v>
      </c>
    </row>
    <row r="35" spans="1:7" ht="12.75">
      <c r="A35" s="8"/>
      <c r="B35" s="130"/>
      <c r="C35" s="125">
        <v>4300</v>
      </c>
      <c r="D35" s="94" t="s">
        <v>6</v>
      </c>
      <c r="E35" s="60">
        <v>249993</v>
      </c>
      <c r="F35" s="298">
        <v>136723.26</v>
      </c>
      <c r="G35" s="73">
        <f t="shared" si="0"/>
        <v>54.69083534338962</v>
      </c>
    </row>
    <row r="36" spans="1:7" ht="12.75">
      <c r="A36" s="8"/>
      <c r="B36" s="130"/>
      <c r="C36" s="125">
        <v>4350</v>
      </c>
      <c r="D36" s="94" t="s">
        <v>117</v>
      </c>
      <c r="E36" s="60">
        <v>1428</v>
      </c>
      <c r="F36" s="298">
        <v>984.08</v>
      </c>
      <c r="G36" s="73">
        <f t="shared" si="0"/>
        <v>68.91316526610645</v>
      </c>
    </row>
    <row r="37" spans="1:7" ht="12.75" customHeight="1">
      <c r="A37" s="12"/>
      <c r="B37" s="130"/>
      <c r="C37" s="125">
        <v>4410</v>
      </c>
      <c r="D37" s="94" t="s">
        <v>14</v>
      </c>
      <c r="E37" s="61">
        <v>300</v>
      </c>
      <c r="F37" s="298">
        <v>61.4</v>
      </c>
      <c r="G37" s="73">
        <f t="shared" si="0"/>
        <v>20.466666666666665</v>
      </c>
    </row>
    <row r="38" spans="1:7" ht="12.75">
      <c r="A38" s="8"/>
      <c r="B38" s="130"/>
      <c r="C38" s="125">
        <v>4430</v>
      </c>
      <c r="D38" s="94" t="s">
        <v>15</v>
      </c>
      <c r="E38" s="60">
        <v>9910</v>
      </c>
      <c r="F38" s="298">
        <v>5850</v>
      </c>
      <c r="G38" s="73">
        <f t="shared" si="0"/>
        <v>59.03128153380423</v>
      </c>
    </row>
    <row r="39" spans="1:7" ht="12.75" customHeight="1">
      <c r="A39" s="8"/>
      <c r="B39" s="130"/>
      <c r="C39" s="125">
        <v>4440</v>
      </c>
      <c r="D39" s="94" t="s">
        <v>16</v>
      </c>
      <c r="E39" s="60">
        <v>10140</v>
      </c>
      <c r="F39" s="298">
        <v>8025</v>
      </c>
      <c r="G39" s="73">
        <f t="shared" si="0"/>
        <v>79.14201183431953</v>
      </c>
    </row>
    <row r="40" spans="1:7" ht="12.75" customHeight="1">
      <c r="A40" s="14"/>
      <c r="B40" s="130"/>
      <c r="C40" s="125">
        <v>4480</v>
      </c>
      <c r="D40" s="94" t="s">
        <v>17</v>
      </c>
      <c r="E40" s="60">
        <v>5679</v>
      </c>
      <c r="F40" s="298">
        <v>2916.2</v>
      </c>
      <c r="G40" s="73">
        <f t="shared" si="0"/>
        <v>51.35058989258672</v>
      </c>
    </row>
    <row r="41" spans="1:7" ht="26.25" customHeight="1">
      <c r="A41" s="14"/>
      <c r="B41" s="130"/>
      <c r="C41" s="131">
        <v>4500</v>
      </c>
      <c r="D41" s="94" t="s">
        <v>77</v>
      </c>
      <c r="E41" s="43">
        <v>818</v>
      </c>
      <c r="F41" s="298">
        <v>397</v>
      </c>
      <c r="G41" s="73">
        <f t="shared" si="0"/>
        <v>48.53300733496332</v>
      </c>
    </row>
    <row r="42" spans="1:7" ht="12.75" customHeight="1">
      <c r="A42" s="14"/>
      <c r="B42" s="130"/>
      <c r="C42" s="131">
        <v>4520</v>
      </c>
      <c r="D42" s="94" t="s">
        <v>88</v>
      </c>
      <c r="E42" s="43">
        <v>1138</v>
      </c>
      <c r="F42" s="298">
        <v>721.25</v>
      </c>
      <c r="G42" s="73">
        <f t="shared" si="0"/>
        <v>63.378734622144115</v>
      </c>
    </row>
    <row r="43" spans="1:7" ht="12.75" customHeight="1">
      <c r="A43" s="14"/>
      <c r="B43" s="130"/>
      <c r="C43" s="125">
        <v>6050</v>
      </c>
      <c r="D43" s="94" t="s">
        <v>72</v>
      </c>
      <c r="E43" s="60">
        <v>4871047</v>
      </c>
      <c r="F43" s="298">
        <v>634420.62</v>
      </c>
      <c r="G43" s="73">
        <f t="shared" si="0"/>
        <v>13.02431735928641</v>
      </c>
    </row>
    <row r="44" spans="1:7" ht="12.75" customHeight="1">
      <c r="A44" s="14"/>
      <c r="B44" s="113"/>
      <c r="C44" s="121">
        <v>6060</v>
      </c>
      <c r="D44" s="98" t="s">
        <v>87</v>
      </c>
      <c r="E44" s="57">
        <v>30000</v>
      </c>
      <c r="F44" s="298">
        <v>29950</v>
      </c>
      <c r="G44" s="73">
        <f t="shared" si="0"/>
        <v>99.83333333333333</v>
      </c>
    </row>
    <row r="45" spans="1:7" ht="14.25" customHeight="1">
      <c r="A45" s="142">
        <v>700</v>
      </c>
      <c r="B45" s="240"/>
      <c r="C45" s="240"/>
      <c r="D45" s="128" t="s">
        <v>24</v>
      </c>
      <c r="E45" s="65">
        <v>21000</v>
      </c>
      <c r="F45" s="287">
        <f>SUM(F46)</f>
        <v>16647.8</v>
      </c>
      <c r="G45" s="67">
        <f t="shared" si="0"/>
        <v>79.27523809523808</v>
      </c>
    </row>
    <row r="46" spans="1:7" ht="12.75" customHeight="1">
      <c r="A46" s="107"/>
      <c r="B46" s="109">
        <v>70005</v>
      </c>
      <c r="C46" s="109"/>
      <c r="D46" s="110" t="s">
        <v>149</v>
      </c>
      <c r="E46" s="55">
        <f>SUM(E47:E48)</f>
        <v>21000</v>
      </c>
      <c r="F46" s="299">
        <f>SUM(F47:F48)</f>
        <v>16647.8</v>
      </c>
      <c r="G46" s="68">
        <f t="shared" si="0"/>
        <v>79.27523809523808</v>
      </c>
    </row>
    <row r="47" spans="1:7" ht="12.75" customHeight="1">
      <c r="A47" s="295"/>
      <c r="B47" s="224"/>
      <c r="C47" s="115">
        <v>3030</v>
      </c>
      <c r="D47" s="116" t="s">
        <v>7</v>
      </c>
      <c r="E47" s="63">
        <v>19000</v>
      </c>
      <c r="F47" s="377">
        <v>15724</v>
      </c>
      <c r="G47" s="25">
        <f t="shared" si="0"/>
        <v>82.7578947368421</v>
      </c>
    </row>
    <row r="48" spans="1:7" ht="12.75" customHeight="1">
      <c r="A48" s="145"/>
      <c r="B48" s="145"/>
      <c r="C48" s="113">
        <v>4300</v>
      </c>
      <c r="D48" s="98" t="s">
        <v>6</v>
      </c>
      <c r="E48" s="57">
        <v>2000</v>
      </c>
      <c r="F48" s="296">
        <v>923.8</v>
      </c>
      <c r="G48" s="70">
        <f t="shared" si="0"/>
        <v>46.19</v>
      </c>
    </row>
    <row r="49" spans="1:7" ht="14.25" customHeight="1">
      <c r="A49" s="137">
        <v>710</v>
      </c>
      <c r="B49" s="137"/>
      <c r="C49" s="187"/>
      <c r="D49" s="210" t="s">
        <v>26</v>
      </c>
      <c r="E49" s="211">
        <f>SUM(E50,E52,E54,E56)</f>
        <v>225000</v>
      </c>
      <c r="F49" s="300">
        <f>SUM(F52,F54,F56)</f>
        <v>62348.52000000001</v>
      </c>
      <c r="G49" s="67">
        <f t="shared" si="0"/>
        <v>27.71045333333334</v>
      </c>
    </row>
    <row r="50" spans="1:7" ht="12.75" customHeight="1">
      <c r="A50" s="241"/>
      <c r="B50" s="143">
        <v>71004</v>
      </c>
      <c r="C50" s="138"/>
      <c r="D50" s="242" t="s">
        <v>150</v>
      </c>
      <c r="E50" s="62">
        <v>1000</v>
      </c>
      <c r="F50" s="337">
        <f>SUM(F51)</f>
        <v>0</v>
      </c>
      <c r="G50" s="24">
        <f t="shared" si="0"/>
        <v>0</v>
      </c>
    </row>
    <row r="51" spans="1:7" ht="12.75" customHeight="1">
      <c r="A51" s="241"/>
      <c r="B51" s="113"/>
      <c r="C51" s="121">
        <v>4300</v>
      </c>
      <c r="D51" s="98" t="s">
        <v>6</v>
      </c>
      <c r="E51" s="57">
        <v>1000</v>
      </c>
      <c r="F51" s="348">
        <v>0</v>
      </c>
      <c r="G51" s="70">
        <f t="shared" si="0"/>
        <v>0</v>
      </c>
    </row>
    <row r="52" spans="1:7" ht="12.75" customHeight="1">
      <c r="A52" s="134"/>
      <c r="B52" s="107">
        <v>71013</v>
      </c>
      <c r="C52" s="109"/>
      <c r="D52" s="110" t="s">
        <v>151</v>
      </c>
      <c r="E52" s="55">
        <v>30000</v>
      </c>
      <c r="F52" s="291">
        <f>SUM(F53)</f>
        <v>0</v>
      </c>
      <c r="G52" s="24">
        <f t="shared" si="0"/>
        <v>0</v>
      </c>
    </row>
    <row r="53" spans="1:7" ht="12.75">
      <c r="A53" s="107"/>
      <c r="B53" s="112"/>
      <c r="C53" s="243">
        <v>4300</v>
      </c>
      <c r="D53" s="164" t="s">
        <v>6</v>
      </c>
      <c r="E53" s="169">
        <v>30000</v>
      </c>
      <c r="F53" s="301">
        <v>0</v>
      </c>
      <c r="G53" s="25">
        <f t="shared" si="0"/>
        <v>0</v>
      </c>
    </row>
    <row r="54" spans="1:7" ht="12.75" customHeight="1">
      <c r="A54" s="134"/>
      <c r="B54" s="150">
        <v>71014</v>
      </c>
      <c r="C54" s="144"/>
      <c r="D54" s="85" t="s">
        <v>27</v>
      </c>
      <c r="E54" s="166">
        <v>35000</v>
      </c>
      <c r="F54" s="302">
        <v>0</v>
      </c>
      <c r="G54" s="71">
        <f t="shared" si="0"/>
        <v>0</v>
      </c>
    </row>
    <row r="55" spans="1:7" ht="12.75">
      <c r="A55" s="130"/>
      <c r="B55" s="115"/>
      <c r="C55" s="244">
        <v>4300</v>
      </c>
      <c r="D55" s="225" t="s">
        <v>6</v>
      </c>
      <c r="E55" s="245">
        <v>35000</v>
      </c>
      <c r="F55" s="301">
        <v>0</v>
      </c>
      <c r="G55" s="25">
        <f t="shared" si="0"/>
        <v>0</v>
      </c>
    </row>
    <row r="56" spans="1:7" ht="12.75" customHeight="1">
      <c r="A56" s="134"/>
      <c r="B56" s="150">
        <v>71015</v>
      </c>
      <c r="C56" s="144"/>
      <c r="D56" s="85" t="s">
        <v>28</v>
      </c>
      <c r="E56" s="166">
        <f>SUM(E57:E69)</f>
        <v>159000</v>
      </c>
      <c r="F56" s="293">
        <f>SUM(F57:F69)</f>
        <v>62348.52000000001</v>
      </c>
      <c r="G56" s="68">
        <f t="shared" si="0"/>
        <v>39.212905660377366</v>
      </c>
    </row>
    <row r="57" spans="1:7" ht="12.75" customHeight="1">
      <c r="A57" s="134"/>
      <c r="B57" s="112"/>
      <c r="C57" s="112">
        <v>3020</v>
      </c>
      <c r="D57" s="205" t="s">
        <v>114</v>
      </c>
      <c r="E57" s="169">
        <v>200</v>
      </c>
      <c r="F57" s="294">
        <v>0</v>
      </c>
      <c r="G57" s="69">
        <f t="shared" si="0"/>
        <v>0</v>
      </c>
    </row>
    <row r="58" spans="1:7" ht="12.75">
      <c r="A58" s="130"/>
      <c r="B58" s="130"/>
      <c r="C58" s="130">
        <v>4010</v>
      </c>
      <c r="D58" s="140" t="s">
        <v>8</v>
      </c>
      <c r="E58" s="60">
        <v>54200</v>
      </c>
      <c r="F58" s="298">
        <v>23911.7</v>
      </c>
      <c r="G58" s="73">
        <f t="shared" si="0"/>
        <v>44.117527675276754</v>
      </c>
    </row>
    <row r="59" spans="1:7" ht="12.75" customHeight="1">
      <c r="A59" s="130"/>
      <c r="B59" s="130"/>
      <c r="C59" s="130">
        <v>4020</v>
      </c>
      <c r="D59" s="94" t="s">
        <v>29</v>
      </c>
      <c r="E59" s="60">
        <v>47700</v>
      </c>
      <c r="F59" s="298">
        <v>15160.96</v>
      </c>
      <c r="G59" s="73">
        <f t="shared" si="0"/>
        <v>31.78398322851153</v>
      </c>
    </row>
    <row r="60" spans="1:7" ht="12.75">
      <c r="A60" s="130"/>
      <c r="B60" s="130"/>
      <c r="C60" s="130">
        <v>4040</v>
      </c>
      <c r="D60" s="94" t="s">
        <v>9</v>
      </c>
      <c r="E60" s="60">
        <v>7100</v>
      </c>
      <c r="F60" s="298">
        <v>6684.03</v>
      </c>
      <c r="G60" s="73">
        <f t="shared" si="0"/>
        <v>94.1412676056338</v>
      </c>
    </row>
    <row r="61" spans="1:7" ht="12.75">
      <c r="A61" s="130"/>
      <c r="B61" s="130"/>
      <c r="C61" s="130">
        <v>4110</v>
      </c>
      <c r="D61" s="94" t="s">
        <v>10</v>
      </c>
      <c r="E61" s="60">
        <v>18008</v>
      </c>
      <c r="F61" s="298">
        <v>7399.93</v>
      </c>
      <c r="G61" s="73">
        <f t="shared" si="0"/>
        <v>41.09245890715238</v>
      </c>
    </row>
    <row r="62" spans="1:7" ht="12.75">
      <c r="A62" s="130"/>
      <c r="B62" s="130"/>
      <c r="C62" s="130">
        <v>4120</v>
      </c>
      <c r="D62" s="94" t="s">
        <v>11</v>
      </c>
      <c r="E62" s="60">
        <v>2426</v>
      </c>
      <c r="F62" s="298">
        <v>986.91</v>
      </c>
      <c r="G62" s="73">
        <f t="shared" si="0"/>
        <v>40.680544105523495</v>
      </c>
    </row>
    <row r="63" spans="1:7" ht="12.75">
      <c r="A63" s="130"/>
      <c r="B63" s="130"/>
      <c r="C63" s="130">
        <v>4170</v>
      </c>
      <c r="D63" s="94" t="s">
        <v>113</v>
      </c>
      <c r="E63" s="60">
        <v>6000</v>
      </c>
      <c r="F63" s="298">
        <v>3110.87</v>
      </c>
      <c r="G63" s="73">
        <f t="shared" si="0"/>
        <v>51.84783333333333</v>
      </c>
    </row>
    <row r="64" spans="1:7" ht="12.75">
      <c r="A64" s="130"/>
      <c r="B64" s="130"/>
      <c r="C64" s="130">
        <v>4210</v>
      </c>
      <c r="D64" s="94" t="s">
        <v>12</v>
      </c>
      <c r="E64" s="60">
        <v>6661</v>
      </c>
      <c r="F64" s="298">
        <v>825.78</v>
      </c>
      <c r="G64" s="73">
        <f t="shared" si="0"/>
        <v>12.397237652004204</v>
      </c>
    </row>
    <row r="65" spans="1:7" ht="12.75">
      <c r="A65" s="130"/>
      <c r="B65" s="130"/>
      <c r="C65" s="125">
        <v>4300</v>
      </c>
      <c r="D65" s="94" t="s">
        <v>6</v>
      </c>
      <c r="E65" s="60">
        <v>6000</v>
      </c>
      <c r="F65" s="298">
        <v>1570.33</v>
      </c>
      <c r="G65" s="73">
        <f t="shared" si="0"/>
        <v>26.172166666666662</v>
      </c>
    </row>
    <row r="66" spans="1:7" ht="12.75">
      <c r="A66" s="141"/>
      <c r="B66" s="130"/>
      <c r="C66" s="130">
        <v>4410</v>
      </c>
      <c r="D66" s="94" t="s">
        <v>14</v>
      </c>
      <c r="E66" s="60">
        <v>3500</v>
      </c>
      <c r="F66" s="298">
        <v>1280.01</v>
      </c>
      <c r="G66" s="73">
        <f t="shared" si="0"/>
        <v>36.571714285714286</v>
      </c>
    </row>
    <row r="67" spans="1:7" ht="12.75">
      <c r="A67" s="141"/>
      <c r="B67" s="130"/>
      <c r="C67" s="130">
        <v>4430</v>
      </c>
      <c r="D67" s="94" t="s">
        <v>15</v>
      </c>
      <c r="E67" s="60">
        <v>600</v>
      </c>
      <c r="F67" s="298">
        <v>302</v>
      </c>
      <c r="G67" s="73">
        <f t="shared" si="0"/>
        <v>50.33333333333333</v>
      </c>
    </row>
    <row r="68" spans="1:7" ht="12.75">
      <c r="A68" s="141"/>
      <c r="B68" s="130"/>
      <c r="C68" s="130">
        <v>4440</v>
      </c>
      <c r="D68" s="94" t="s">
        <v>16</v>
      </c>
      <c r="E68" s="60">
        <v>2605</v>
      </c>
      <c r="F68" s="298">
        <v>1116</v>
      </c>
      <c r="G68" s="73">
        <f t="shared" si="0"/>
        <v>42.840690978886755</v>
      </c>
    </row>
    <row r="69" spans="1:7" ht="12.75" customHeight="1">
      <c r="A69" s="141"/>
      <c r="B69" s="113"/>
      <c r="C69" s="113">
        <v>6060</v>
      </c>
      <c r="D69" s="98" t="s">
        <v>87</v>
      </c>
      <c r="E69" s="57">
        <v>4000</v>
      </c>
      <c r="F69" s="298">
        <v>0</v>
      </c>
      <c r="G69" s="73">
        <f t="shared" si="0"/>
        <v>0</v>
      </c>
    </row>
    <row r="70" spans="1:7" ht="14.25">
      <c r="A70" s="142">
        <v>750</v>
      </c>
      <c r="B70" s="127"/>
      <c r="C70" s="127"/>
      <c r="D70" s="128" t="s">
        <v>30</v>
      </c>
      <c r="E70" s="65">
        <f>SUM(E71,E81,E86,E107,E114)</f>
        <v>3586208</v>
      </c>
      <c r="F70" s="303">
        <f>SUM(F71,F81,F86,F107,F114)</f>
        <v>1862217.0700000005</v>
      </c>
      <c r="G70" s="67">
        <f t="shared" si="0"/>
        <v>51.92719078201824</v>
      </c>
    </row>
    <row r="71" spans="1:7" ht="12.75">
      <c r="A71" s="107"/>
      <c r="B71" s="143">
        <v>75011</v>
      </c>
      <c r="C71" s="138"/>
      <c r="D71" s="139" t="s">
        <v>31</v>
      </c>
      <c r="E71" s="58">
        <f>SUM(E72:E80)</f>
        <v>94949</v>
      </c>
      <c r="F71" s="293">
        <f>SUM(F72:F80)</f>
        <v>38683.76</v>
      </c>
      <c r="G71" s="68">
        <f t="shared" si="0"/>
        <v>40.741619185036186</v>
      </c>
    </row>
    <row r="72" spans="1:7" ht="12.75">
      <c r="A72" s="130"/>
      <c r="B72" s="112"/>
      <c r="C72" s="112">
        <v>4010</v>
      </c>
      <c r="D72" s="164" t="s">
        <v>8</v>
      </c>
      <c r="E72" s="169">
        <v>65904</v>
      </c>
      <c r="F72" s="294">
        <v>25400</v>
      </c>
      <c r="G72" s="68">
        <f t="shared" si="0"/>
        <v>38.540907987375576</v>
      </c>
    </row>
    <row r="73" spans="1:7" ht="12.75">
      <c r="A73" s="141"/>
      <c r="B73" s="130"/>
      <c r="C73" s="130">
        <v>4040</v>
      </c>
      <c r="D73" s="140" t="s">
        <v>9</v>
      </c>
      <c r="E73" s="60">
        <v>5230</v>
      </c>
      <c r="F73" s="298">
        <v>3730</v>
      </c>
      <c r="G73" s="74">
        <f t="shared" si="0"/>
        <v>71.31931166347992</v>
      </c>
    </row>
    <row r="74" spans="1:7" ht="12.75">
      <c r="A74" s="130"/>
      <c r="B74" s="130"/>
      <c r="C74" s="130">
        <v>4110</v>
      </c>
      <c r="D74" s="126" t="s">
        <v>10</v>
      </c>
      <c r="E74" s="59">
        <v>12246</v>
      </c>
      <c r="F74" s="298">
        <v>4800</v>
      </c>
      <c r="G74" s="74">
        <f t="shared" si="0"/>
        <v>39.19647231749143</v>
      </c>
    </row>
    <row r="75" spans="1:7" ht="12.75">
      <c r="A75" s="130"/>
      <c r="B75" s="130"/>
      <c r="C75" s="130">
        <v>4120</v>
      </c>
      <c r="D75" s="126" t="s">
        <v>11</v>
      </c>
      <c r="E75" s="59">
        <v>1736</v>
      </c>
      <c r="F75" s="298">
        <v>570</v>
      </c>
      <c r="G75" s="74">
        <f t="shared" si="0"/>
        <v>32.83410138248848</v>
      </c>
    </row>
    <row r="76" spans="1:7" ht="12.75">
      <c r="A76" s="130"/>
      <c r="B76" s="130"/>
      <c r="C76" s="130">
        <v>4210</v>
      </c>
      <c r="D76" s="140" t="s">
        <v>12</v>
      </c>
      <c r="E76" s="59">
        <v>2000</v>
      </c>
      <c r="F76" s="298">
        <v>752.96</v>
      </c>
      <c r="G76" s="74">
        <f t="shared" si="0"/>
        <v>37.648</v>
      </c>
    </row>
    <row r="77" spans="1:7" ht="12.75">
      <c r="A77" s="130"/>
      <c r="B77" s="130"/>
      <c r="C77" s="130">
        <v>4260</v>
      </c>
      <c r="D77" s="126" t="s">
        <v>13</v>
      </c>
      <c r="E77" s="60">
        <v>1500</v>
      </c>
      <c r="F77" s="298">
        <v>750</v>
      </c>
      <c r="G77" s="74">
        <f t="shared" si="0"/>
        <v>50</v>
      </c>
    </row>
    <row r="78" spans="1:7" ht="12.75">
      <c r="A78" s="130"/>
      <c r="B78" s="130"/>
      <c r="C78" s="130">
        <v>4300</v>
      </c>
      <c r="D78" s="126" t="s">
        <v>6</v>
      </c>
      <c r="E78" s="59">
        <v>3100</v>
      </c>
      <c r="F78" s="298">
        <v>800</v>
      </c>
      <c r="G78" s="74">
        <f t="shared" si="0"/>
        <v>25.806451612903224</v>
      </c>
    </row>
    <row r="79" spans="1:7" ht="12.75">
      <c r="A79" s="130"/>
      <c r="B79" s="130"/>
      <c r="C79" s="130">
        <v>4410</v>
      </c>
      <c r="D79" s="126" t="s">
        <v>14</v>
      </c>
      <c r="E79" s="59">
        <v>1000</v>
      </c>
      <c r="F79" s="298">
        <v>205.8</v>
      </c>
      <c r="G79" s="74">
        <f t="shared" si="0"/>
        <v>20.580000000000002</v>
      </c>
    </row>
    <row r="80" spans="1:7" ht="12.75" customHeight="1">
      <c r="A80" s="130"/>
      <c r="B80" s="113"/>
      <c r="C80" s="113">
        <v>4440</v>
      </c>
      <c r="D80" s="122" t="s">
        <v>16</v>
      </c>
      <c r="E80" s="54">
        <v>2233</v>
      </c>
      <c r="F80" s="296">
        <v>1675</v>
      </c>
      <c r="G80" s="71">
        <f t="shared" si="0"/>
        <v>75.01119570085088</v>
      </c>
    </row>
    <row r="81" spans="1:7" ht="12.75">
      <c r="A81" s="107"/>
      <c r="B81" s="143">
        <v>75019</v>
      </c>
      <c r="C81" s="138"/>
      <c r="D81" s="139" t="s">
        <v>32</v>
      </c>
      <c r="E81" s="58">
        <f>SUM(E82:E85)</f>
        <v>134443</v>
      </c>
      <c r="F81" s="293">
        <f>SUM(F82:F85)</f>
        <v>64761.07</v>
      </c>
      <c r="G81" s="74">
        <f t="shared" si="0"/>
        <v>48.169908437032795</v>
      </c>
    </row>
    <row r="82" spans="1:7" ht="12.75">
      <c r="A82" s="107"/>
      <c r="B82" s="130"/>
      <c r="C82" s="125">
        <v>3030</v>
      </c>
      <c r="D82" s="126" t="s">
        <v>7</v>
      </c>
      <c r="E82" s="59">
        <v>124943</v>
      </c>
      <c r="F82" s="294">
        <v>62471.4</v>
      </c>
      <c r="G82" s="69">
        <f aca="true" t="shared" si="1" ref="G82:G159">(F82/E82)*100</f>
        <v>49.99991996350336</v>
      </c>
    </row>
    <row r="83" spans="1:7" ht="12.75">
      <c r="A83" s="107"/>
      <c r="B83" s="130"/>
      <c r="C83" s="125">
        <v>4210</v>
      </c>
      <c r="D83" s="126" t="s">
        <v>12</v>
      </c>
      <c r="E83" s="59">
        <v>5000</v>
      </c>
      <c r="F83" s="298">
        <v>1879.49</v>
      </c>
      <c r="G83" s="73">
        <f t="shared" si="1"/>
        <v>37.589800000000004</v>
      </c>
    </row>
    <row r="84" spans="1:7" ht="12.75">
      <c r="A84" s="107"/>
      <c r="B84" s="130"/>
      <c r="C84" s="125">
        <v>4300</v>
      </c>
      <c r="D84" s="126" t="s">
        <v>6</v>
      </c>
      <c r="E84" s="59">
        <v>4000</v>
      </c>
      <c r="F84" s="298">
        <v>410.18</v>
      </c>
      <c r="G84" s="73">
        <f t="shared" si="1"/>
        <v>10.2545</v>
      </c>
    </row>
    <row r="85" spans="1:7" ht="12.75">
      <c r="A85" s="107"/>
      <c r="B85" s="113"/>
      <c r="C85" s="121">
        <v>4410</v>
      </c>
      <c r="D85" s="122" t="s">
        <v>14</v>
      </c>
      <c r="E85" s="54">
        <v>500</v>
      </c>
      <c r="F85" s="296">
        <v>0</v>
      </c>
      <c r="G85" s="70">
        <f t="shared" si="1"/>
        <v>0</v>
      </c>
    </row>
    <row r="86" spans="1:7" ht="12.75">
      <c r="A86" s="12"/>
      <c r="B86" s="143">
        <v>75020</v>
      </c>
      <c r="C86" s="138"/>
      <c r="D86" s="139" t="s">
        <v>33</v>
      </c>
      <c r="E86" s="58">
        <f>SUM(E87:E106)</f>
        <v>3293316</v>
      </c>
      <c r="F86" s="304">
        <f>SUM(F87:F106)</f>
        <v>1723219.1500000004</v>
      </c>
      <c r="G86" s="74">
        <f t="shared" si="1"/>
        <v>52.32474351079581</v>
      </c>
    </row>
    <row r="87" spans="1:7" ht="37.5" customHeight="1">
      <c r="A87" s="12"/>
      <c r="B87" s="107"/>
      <c r="C87" s="131">
        <v>2900</v>
      </c>
      <c r="D87" s="126" t="s">
        <v>89</v>
      </c>
      <c r="E87" s="38">
        <v>3266</v>
      </c>
      <c r="F87" s="305">
        <v>1634</v>
      </c>
      <c r="G87" s="192">
        <f t="shared" si="1"/>
        <v>50.03061849357011</v>
      </c>
    </row>
    <row r="88" spans="1:7" ht="12.75" customHeight="1">
      <c r="A88" s="18"/>
      <c r="B88" s="130"/>
      <c r="C88" s="130">
        <v>3020</v>
      </c>
      <c r="D88" s="140" t="s">
        <v>114</v>
      </c>
      <c r="E88" s="60">
        <v>8500</v>
      </c>
      <c r="F88" s="298">
        <v>1499.47</v>
      </c>
      <c r="G88" s="73">
        <f t="shared" si="1"/>
        <v>17.640823529411765</v>
      </c>
    </row>
    <row r="89" spans="1:7" ht="12.75">
      <c r="A89" s="18"/>
      <c r="B89" s="141"/>
      <c r="C89" s="141">
        <v>4010</v>
      </c>
      <c r="D89" s="167" t="s">
        <v>8</v>
      </c>
      <c r="E89" s="60">
        <v>1639277</v>
      </c>
      <c r="F89" s="298">
        <v>873172.52</v>
      </c>
      <c r="G89" s="73">
        <f t="shared" si="1"/>
        <v>53.265709212048975</v>
      </c>
    </row>
    <row r="90" spans="1:7" ht="12.75">
      <c r="A90" s="18"/>
      <c r="B90" s="141"/>
      <c r="C90" s="141">
        <v>4040</v>
      </c>
      <c r="D90" s="167" t="s">
        <v>9</v>
      </c>
      <c r="E90" s="60">
        <v>127715</v>
      </c>
      <c r="F90" s="298">
        <v>114926.07</v>
      </c>
      <c r="G90" s="73">
        <f t="shared" si="1"/>
        <v>89.98635242532201</v>
      </c>
    </row>
    <row r="91" spans="1:7" ht="12.75">
      <c r="A91" s="18"/>
      <c r="B91" s="141"/>
      <c r="C91" s="141">
        <v>4110</v>
      </c>
      <c r="D91" s="167" t="s">
        <v>10</v>
      </c>
      <c r="E91" s="60">
        <v>299366</v>
      </c>
      <c r="F91" s="298">
        <v>163191.77</v>
      </c>
      <c r="G91" s="73">
        <f t="shared" si="1"/>
        <v>54.51245966475818</v>
      </c>
    </row>
    <row r="92" spans="1:7" ht="12.75">
      <c r="A92" s="18"/>
      <c r="B92" s="141"/>
      <c r="C92" s="141">
        <v>4120</v>
      </c>
      <c r="D92" s="167" t="s">
        <v>11</v>
      </c>
      <c r="E92" s="60">
        <v>42568</v>
      </c>
      <c r="F92" s="298">
        <v>24444.55</v>
      </c>
      <c r="G92" s="73">
        <f t="shared" si="1"/>
        <v>57.42470870137192</v>
      </c>
    </row>
    <row r="93" spans="1:7" ht="12.75">
      <c r="A93" s="18"/>
      <c r="B93" s="141"/>
      <c r="C93" s="141">
        <v>4170</v>
      </c>
      <c r="D93" s="167" t="s">
        <v>113</v>
      </c>
      <c r="E93" s="60">
        <v>40000</v>
      </c>
      <c r="F93" s="298">
        <v>22465.45</v>
      </c>
      <c r="G93" s="73">
        <f t="shared" si="1"/>
        <v>56.163625</v>
      </c>
    </row>
    <row r="94" spans="1:7" ht="12.75">
      <c r="A94" s="18"/>
      <c r="B94" s="141"/>
      <c r="C94" s="141">
        <v>4210</v>
      </c>
      <c r="D94" s="167" t="s">
        <v>12</v>
      </c>
      <c r="E94" s="60">
        <v>406568</v>
      </c>
      <c r="F94" s="298">
        <v>230317.62</v>
      </c>
      <c r="G94" s="73">
        <f t="shared" si="1"/>
        <v>56.649224729934474</v>
      </c>
    </row>
    <row r="95" spans="1:7" ht="12.75">
      <c r="A95" s="18"/>
      <c r="B95" s="141"/>
      <c r="C95" s="141">
        <v>4260</v>
      </c>
      <c r="D95" s="167" t="s">
        <v>13</v>
      </c>
      <c r="E95" s="60">
        <v>70000</v>
      </c>
      <c r="F95" s="298">
        <v>42210.2</v>
      </c>
      <c r="G95" s="73">
        <f t="shared" si="1"/>
        <v>60.30028571428571</v>
      </c>
    </row>
    <row r="96" spans="1:7" ht="12.75">
      <c r="A96" s="18"/>
      <c r="B96" s="141"/>
      <c r="C96" s="141">
        <v>4270</v>
      </c>
      <c r="D96" s="167" t="s">
        <v>23</v>
      </c>
      <c r="E96" s="60">
        <v>60000</v>
      </c>
      <c r="F96" s="298">
        <v>8080.01</v>
      </c>
      <c r="G96" s="73">
        <f t="shared" si="1"/>
        <v>13.466683333333334</v>
      </c>
    </row>
    <row r="97" spans="1:7" ht="12.75">
      <c r="A97" s="18"/>
      <c r="B97" s="141"/>
      <c r="C97" s="141">
        <v>4280</v>
      </c>
      <c r="D97" s="167" t="s">
        <v>116</v>
      </c>
      <c r="E97" s="60">
        <v>5000</v>
      </c>
      <c r="F97" s="298">
        <v>1514</v>
      </c>
      <c r="G97" s="73">
        <f t="shared" si="1"/>
        <v>30.28</v>
      </c>
    </row>
    <row r="98" spans="1:7" ht="12.75">
      <c r="A98" s="18"/>
      <c r="B98" s="141"/>
      <c r="C98" s="141">
        <v>4300</v>
      </c>
      <c r="D98" s="167" t="s">
        <v>6</v>
      </c>
      <c r="E98" s="60">
        <v>248000</v>
      </c>
      <c r="F98" s="298">
        <v>141364.89</v>
      </c>
      <c r="G98" s="73">
        <f t="shared" si="1"/>
        <v>57.00197177419355</v>
      </c>
    </row>
    <row r="99" spans="1:7" ht="12.75" customHeight="1">
      <c r="A99" s="19"/>
      <c r="B99" s="145"/>
      <c r="C99" s="145">
        <v>4350</v>
      </c>
      <c r="D99" s="168" t="s">
        <v>117</v>
      </c>
      <c r="E99" s="57">
        <v>5000</v>
      </c>
      <c r="F99" s="296">
        <v>2548.85</v>
      </c>
      <c r="G99" s="70">
        <f t="shared" si="1"/>
        <v>50.977</v>
      </c>
    </row>
    <row r="100" spans="1:7" ht="12.75">
      <c r="A100" s="18"/>
      <c r="B100" s="141"/>
      <c r="C100" s="141">
        <v>4410</v>
      </c>
      <c r="D100" s="167" t="s">
        <v>14</v>
      </c>
      <c r="E100" s="60">
        <v>5000</v>
      </c>
      <c r="F100" s="298">
        <v>1834.2</v>
      </c>
      <c r="G100" s="73">
        <f t="shared" si="1"/>
        <v>36.684</v>
      </c>
    </row>
    <row r="101" spans="1:7" ht="12.75">
      <c r="A101" s="18"/>
      <c r="B101" s="141"/>
      <c r="C101" s="141">
        <v>4430</v>
      </c>
      <c r="D101" s="167" t="s">
        <v>15</v>
      </c>
      <c r="E101" s="60">
        <v>15000</v>
      </c>
      <c r="F101" s="298">
        <v>4236.43</v>
      </c>
      <c r="G101" s="73">
        <f t="shared" si="1"/>
        <v>28.242866666666664</v>
      </c>
    </row>
    <row r="102" spans="1:7" ht="12.75" customHeight="1">
      <c r="A102" s="13"/>
      <c r="B102" s="130"/>
      <c r="C102" s="130">
        <v>4440</v>
      </c>
      <c r="D102" s="140" t="s">
        <v>16</v>
      </c>
      <c r="E102" s="60">
        <v>58052</v>
      </c>
      <c r="F102" s="317">
        <v>43539</v>
      </c>
      <c r="G102" s="75">
        <f t="shared" si="1"/>
        <v>75</v>
      </c>
    </row>
    <row r="103" spans="1:7" ht="12.75" customHeight="1">
      <c r="A103" s="18"/>
      <c r="B103" s="141"/>
      <c r="C103" s="141">
        <v>4480</v>
      </c>
      <c r="D103" s="167" t="s">
        <v>17</v>
      </c>
      <c r="E103" s="60">
        <v>2600</v>
      </c>
      <c r="F103" s="298">
        <v>237.3</v>
      </c>
      <c r="G103" s="73">
        <f t="shared" si="1"/>
        <v>9.126923076923077</v>
      </c>
    </row>
    <row r="104" spans="1:7" ht="12.75" customHeight="1">
      <c r="A104" s="13"/>
      <c r="B104" s="132"/>
      <c r="C104" s="141">
        <v>4610</v>
      </c>
      <c r="D104" s="167" t="s">
        <v>90</v>
      </c>
      <c r="E104" s="199">
        <v>3000</v>
      </c>
      <c r="F104" s="298">
        <v>242.33</v>
      </c>
      <c r="G104" s="73">
        <f t="shared" si="1"/>
        <v>8.077666666666667</v>
      </c>
    </row>
    <row r="105" spans="1:7" ht="12.75" customHeight="1">
      <c r="A105" s="18"/>
      <c r="B105" s="141"/>
      <c r="C105" s="141">
        <v>6050</v>
      </c>
      <c r="D105" s="167" t="s">
        <v>72</v>
      </c>
      <c r="E105" s="60">
        <v>91229</v>
      </c>
      <c r="F105" s="298">
        <v>45760.49</v>
      </c>
      <c r="G105" s="73">
        <f t="shared" si="1"/>
        <v>50.160025868967104</v>
      </c>
    </row>
    <row r="106" spans="1:7" ht="12.75" customHeight="1">
      <c r="A106" s="18"/>
      <c r="B106" s="145"/>
      <c r="C106" s="145">
        <v>6060</v>
      </c>
      <c r="D106" s="168" t="s">
        <v>87</v>
      </c>
      <c r="E106" s="57">
        <v>163175</v>
      </c>
      <c r="F106" s="296">
        <v>0</v>
      </c>
      <c r="G106" s="70">
        <f t="shared" si="1"/>
        <v>0</v>
      </c>
    </row>
    <row r="107" spans="1:7" ht="12.75" customHeight="1">
      <c r="A107" s="16"/>
      <c r="B107" s="143">
        <v>75045</v>
      </c>
      <c r="C107" s="150"/>
      <c r="D107" s="85" t="s">
        <v>34</v>
      </c>
      <c r="E107" s="166">
        <f>SUM(E108:E113)</f>
        <v>25500</v>
      </c>
      <c r="F107" s="304">
        <f>SUM(F108:F113)</f>
        <v>20935</v>
      </c>
      <c r="G107" s="74">
        <f t="shared" si="1"/>
        <v>82.09803921568627</v>
      </c>
    </row>
    <row r="108" spans="1:7" ht="12.75">
      <c r="A108" s="18"/>
      <c r="B108" s="141"/>
      <c r="C108" s="153">
        <v>4110</v>
      </c>
      <c r="D108" s="205" t="s">
        <v>10</v>
      </c>
      <c r="E108" s="56">
        <v>1000</v>
      </c>
      <c r="F108" s="306">
        <v>998.88</v>
      </c>
      <c r="G108" s="69">
        <f t="shared" si="1"/>
        <v>99.888</v>
      </c>
    </row>
    <row r="109" spans="1:7" ht="12.75">
      <c r="A109" s="18"/>
      <c r="B109" s="141"/>
      <c r="C109" s="141">
        <v>4120</v>
      </c>
      <c r="D109" s="140" t="s">
        <v>11</v>
      </c>
      <c r="E109" s="60">
        <v>150</v>
      </c>
      <c r="F109" s="307">
        <v>147</v>
      </c>
      <c r="G109" s="73">
        <f t="shared" si="1"/>
        <v>98</v>
      </c>
    </row>
    <row r="110" spans="1:7" ht="12.75">
      <c r="A110" s="18"/>
      <c r="B110" s="141"/>
      <c r="C110" s="141">
        <v>4170</v>
      </c>
      <c r="D110" s="140" t="s">
        <v>113</v>
      </c>
      <c r="E110" s="60">
        <v>16000</v>
      </c>
      <c r="F110" s="307">
        <v>13450</v>
      </c>
      <c r="G110" s="73">
        <f t="shared" si="1"/>
        <v>84.0625</v>
      </c>
    </row>
    <row r="111" spans="1:7" ht="12.75">
      <c r="A111" s="18"/>
      <c r="B111" s="141"/>
      <c r="C111" s="141">
        <v>4210</v>
      </c>
      <c r="D111" s="140" t="s">
        <v>12</v>
      </c>
      <c r="E111" s="60">
        <v>1172</v>
      </c>
      <c r="F111" s="307">
        <v>1171.7</v>
      </c>
      <c r="G111" s="73">
        <f t="shared" si="1"/>
        <v>99.97440273037543</v>
      </c>
    </row>
    <row r="112" spans="1:7" ht="12.75">
      <c r="A112" s="18"/>
      <c r="B112" s="141"/>
      <c r="C112" s="141">
        <v>4300</v>
      </c>
      <c r="D112" s="140" t="s">
        <v>6</v>
      </c>
      <c r="E112" s="60">
        <v>6978</v>
      </c>
      <c r="F112" s="307">
        <v>5000.42</v>
      </c>
      <c r="G112" s="73">
        <f t="shared" si="1"/>
        <v>71.6597879048438</v>
      </c>
    </row>
    <row r="113" spans="1:7" ht="12.75">
      <c r="A113" s="18"/>
      <c r="B113" s="145"/>
      <c r="C113" s="145">
        <v>4410</v>
      </c>
      <c r="D113" s="133" t="s">
        <v>14</v>
      </c>
      <c r="E113" s="57">
        <v>200</v>
      </c>
      <c r="F113" s="308">
        <v>167</v>
      </c>
      <c r="G113" s="70">
        <f t="shared" si="1"/>
        <v>83.5</v>
      </c>
    </row>
    <row r="114" spans="1:7" ht="12.75">
      <c r="A114" s="18"/>
      <c r="B114" s="120">
        <v>75075</v>
      </c>
      <c r="C114" s="118"/>
      <c r="D114" s="124" t="s">
        <v>152</v>
      </c>
      <c r="E114" s="53">
        <f>SUM(E115:E117)</f>
        <v>38000</v>
      </c>
      <c r="F114" s="299">
        <f>SUM(F115:F117)</f>
        <v>14618.09</v>
      </c>
      <c r="G114" s="73">
        <f t="shared" si="1"/>
        <v>38.46865789473684</v>
      </c>
    </row>
    <row r="115" spans="1:7" ht="14.25" customHeight="1">
      <c r="A115" s="146"/>
      <c r="B115" s="107"/>
      <c r="C115" s="125">
        <v>4170</v>
      </c>
      <c r="D115" s="126" t="s">
        <v>113</v>
      </c>
      <c r="E115" s="59">
        <v>3000</v>
      </c>
      <c r="F115" s="286">
        <v>1645.79</v>
      </c>
      <c r="G115" s="68">
        <f t="shared" si="1"/>
        <v>54.85966666666666</v>
      </c>
    </row>
    <row r="116" spans="1:7" ht="12.75">
      <c r="A116" s="18"/>
      <c r="B116" s="130"/>
      <c r="C116" s="125">
        <v>4210</v>
      </c>
      <c r="D116" s="126" t="s">
        <v>12</v>
      </c>
      <c r="E116" s="59">
        <v>5000</v>
      </c>
      <c r="F116" s="298">
        <v>60</v>
      </c>
      <c r="G116" s="73">
        <f t="shared" si="1"/>
        <v>1.2</v>
      </c>
    </row>
    <row r="117" spans="1:7" ht="12.75">
      <c r="A117" s="18"/>
      <c r="B117" s="113"/>
      <c r="C117" s="121">
        <v>4300</v>
      </c>
      <c r="D117" s="122" t="s">
        <v>6</v>
      </c>
      <c r="E117" s="54">
        <v>30000</v>
      </c>
      <c r="F117" s="296">
        <v>12912.3</v>
      </c>
      <c r="G117" s="70">
        <f t="shared" si="1"/>
        <v>43.041</v>
      </c>
    </row>
    <row r="118" spans="1:7" ht="28.5">
      <c r="A118" s="49">
        <v>754</v>
      </c>
      <c r="B118" s="127"/>
      <c r="C118" s="127"/>
      <c r="D118" s="128" t="s">
        <v>36</v>
      </c>
      <c r="E118" s="196">
        <f>SUM(E119,E121,E147,E149)</f>
        <v>2960520</v>
      </c>
      <c r="F118" s="309">
        <f>SUM(F119,F121,F147,F149)</f>
        <v>1352755.0300000003</v>
      </c>
      <c r="G118" s="197">
        <f t="shared" si="1"/>
        <v>45.6931562698445</v>
      </c>
    </row>
    <row r="119" spans="1:7" ht="12.75" customHeight="1">
      <c r="A119" s="148"/>
      <c r="B119" s="143">
        <v>75404</v>
      </c>
      <c r="C119" s="138"/>
      <c r="D119" s="139" t="s">
        <v>118</v>
      </c>
      <c r="E119" s="58">
        <v>100000</v>
      </c>
      <c r="F119" s="291">
        <f>SUM(F120)</f>
        <v>100000</v>
      </c>
      <c r="G119" s="24">
        <f t="shared" si="1"/>
        <v>100</v>
      </c>
    </row>
    <row r="120" spans="1:7" ht="24.75" customHeight="1">
      <c r="A120" s="148"/>
      <c r="B120" s="120"/>
      <c r="C120" s="170">
        <v>6170</v>
      </c>
      <c r="D120" s="122" t="s">
        <v>119</v>
      </c>
      <c r="E120" s="186">
        <v>100000</v>
      </c>
      <c r="F120" s="310">
        <v>100000</v>
      </c>
      <c r="G120" s="25">
        <f t="shared" si="1"/>
        <v>100</v>
      </c>
    </row>
    <row r="121" spans="1:7" ht="12.75" customHeight="1">
      <c r="A121" s="107"/>
      <c r="B121" s="150">
        <v>75411</v>
      </c>
      <c r="C121" s="150"/>
      <c r="D121" s="151" t="s">
        <v>39</v>
      </c>
      <c r="E121" s="152">
        <f>SUM(E122:E146)</f>
        <v>2857114</v>
      </c>
      <c r="F121" s="311">
        <f>SUM(F122:F146)</f>
        <v>1249499.0100000002</v>
      </c>
      <c r="G121" s="68">
        <f t="shared" si="1"/>
        <v>43.732907052361234</v>
      </c>
    </row>
    <row r="122" spans="1:7" ht="12.75" customHeight="1">
      <c r="A122" s="111"/>
      <c r="B122" s="153"/>
      <c r="C122" s="112">
        <v>3020</v>
      </c>
      <c r="D122" s="90" t="s">
        <v>120</v>
      </c>
      <c r="E122" s="188">
        <v>3000</v>
      </c>
      <c r="F122" s="294">
        <v>129.9</v>
      </c>
      <c r="G122" s="69">
        <f t="shared" si="1"/>
        <v>4.33</v>
      </c>
    </row>
    <row r="123" spans="1:7" ht="25.5" customHeight="1">
      <c r="A123" s="141"/>
      <c r="B123" s="141"/>
      <c r="C123" s="42">
        <v>3070</v>
      </c>
      <c r="D123" s="94" t="s">
        <v>121</v>
      </c>
      <c r="E123" s="255">
        <v>149494</v>
      </c>
      <c r="F123" s="324">
        <v>72476.89</v>
      </c>
      <c r="G123" s="204">
        <f t="shared" si="1"/>
        <v>48.48147082826066</v>
      </c>
    </row>
    <row r="124" spans="1:7" ht="12.75" customHeight="1">
      <c r="A124" s="141"/>
      <c r="B124" s="141"/>
      <c r="C124" s="130">
        <v>4020</v>
      </c>
      <c r="D124" s="94" t="s">
        <v>29</v>
      </c>
      <c r="E124" s="199">
        <v>10357</v>
      </c>
      <c r="F124" s="298">
        <v>5133.82</v>
      </c>
      <c r="G124" s="204">
        <f t="shared" si="1"/>
        <v>49.568600946219945</v>
      </c>
    </row>
    <row r="125" spans="1:7" ht="12.75">
      <c r="A125" s="141"/>
      <c r="B125" s="141"/>
      <c r="C125" s="130">
        <v>4040</v>
      </c>
      <c r="D125" s="94" t="s">
        <v>9</v>
      </c>
      <c r="E125" s="199">
        <v>910</v>
      </c>
      <c r="F125" s="298">
        <v>909.55</v>
      </c>
      <c r="G125" s="204">
        <f t="shared" si="1"/>
        <v>99.95054945054945</v>
      </c>
    </row>
    <row r="126" spans="1:7" ht="24">
      <c r="A126" s="141"/>
      <c r="B126" s="141"/>
      <c r="C126" s="42">
        <v>4050</v>
      </c>
      <c r="D126" s="155" t="s">
        <v>75</v>
      </c>
      <c r="E126" s="200">
        <v>1831323</v>
      </c>
      <c r="F126" s="324">
        <v>778255.21</v>
      </c>
      <c r="G126" s="204">
        <f t="shared" si="1"/>
        <v>42.49688394674232</v>
      </c>
    </row>
    <row r="127" spans="1:7" ht="24">
      <c r="A127" s="141"/>
      <c r="B127" s="141"/>
      <c r="C127" s="42">
        <v>4060</v>
      </c>
      <c r="D127" s="155" t="s">
        <v>156</v>
      </c>
      <c r="E127" s="200">
        <v>858</v>
      </c>
      <c r="F127" s="324">
        <v>858</v>
      </c>
      <c r="G127" s="204">
        <f t="shared" si="1"/>
        <v>100</v>
      </c>
    </row>
    <row r="128" spans="1:7" ht="22.5" customHeight="1">
      <c r="A128" s="141"/>
      <c r="B128" s="141"/>
      <c r="C128" s="42">
        <v>4070</v>
      </c>
      <c r="D128" s="155" t="s">
        <v>76</v>
      </c>
      <c r="E128" s="200">
        <v>133788</v>
      </c>
      <c r="F128" s="324">
        <v>125625.1</v>
      </c>
      <c r="G128" s="204">
        <f t="shared" si="1"/>
        <v>93.89863066941729</v>
      </c>
    </row>
    <row r="129" spans="1:7" ht="24" customHeight="1">
      <c r="A129" s="141"/>
      <c r="B129" s="141"/>
      <c r="C129" s="42">
        <v>4080</v>
      </c>
      <c r="D129" s="155" t="s">
        <v>37</v>
      </c>
      <c r="E129" s="200">
        <v>28042</v>
      </c>
      <c r="F129" s="324">
        <v>17796.54</v>
      </c>
      <c r="G129" s="204">
        <f t="shared" si="1"/>
        <v>63.463875615148716</v>
      </c>
    </row>
    <row r="130" spans="1:7" ht="12.75">
      <c r="A130" s="141"/>
      <c r="B130" s="141"/>
      <c r="C130" s="130">
        <v>4110</v>
      </c>
      <c r="D130" s="94" t="s">
        <v>10</v>
      </c>
      <c r="E130" s="199">
        <v>2050</v>
      </c>
      <c r="F130" s="298">
        <v>988.61</v>
      </c>
      <c r="G130" s="73">
        <f t="shared" si="1"/>
        <v>48.22487804878049</v>
      </c>
    </row>
    <row r="131" spans="1:7" ht="12.75">
      <c r="A131" s="141"/>
      <c r="B131" s="141"/>
      <c r="C131" s="130">
        <v>4120</v>
      </c>
      <c r="D131" s="94" t="s">
        <v>11</v>
      </c>
      <c r="E131" s="199">
        <v>276</v>
      </c>
      <c r="F131" s="298">
        <v>133.16</v>
      </c>
      <c r="G131" s="73">
        <f t="shared" si="1"/>
        <v>48.246376811594196</v>
      </c>
    </row>
    <row r="132" spans="1:7" ht="12.75">
      <c r="A132" s="141"/>
      <c r="B132" s="141"/>
      <c r="C132" s="130">
        <v>4170</v>
      </c>
      <c r="D132" s="94" t="s">
        <v>113</v>
      </c>
      <c r="E132" s="199">
        <v>3000</v>
      </c>
      <c r="F132" s="298">
        <v>0</v>
      </c>
      <c r="G132" s="73">
        <f t="shared" si="1"/>
        <v>0</v>
      </c>
    </row>
    <row r="133" spans="1:7" ht="24">
      <c r="A133" s="141"/>
      <c r="B133" s="141"/>
      <c r="C133" s="42">
        <v>4180</v>
      </c>
      <c r="D133" s="94" t="s">
        <v>122</v>
      </c>
      <c r="E133" s="200">
        <v>114012</v>
      </c>
      <c r="F133" s="324">
        <v>114011.88</v>
      </c>
      <c r="G133" s="204">
        <f t="shared" si="1"/>
        <v>99.99989474792127</v>
      </c>
    </row>
    <row r="134" spans="1:7" ht="12.75">
      <c r="A134" s="141"/>
      <c r="B134" s="141"/>
      <c r="C134" s="130">
        <v>4210</v>
      </c>
      <c r="D134" s="94" t="s">
        <v>12</v>
      </c>
      <c r="E134" s="199">
        <v>135138</v>
      </c>
      <c r="F134" s="298">
        <v>67812.61</v>
      </c>
      <c r="G134" s="73">
        <f t="shared" si="1"/>
        <v>50.180267578327346</v>
      </c>
    </row>
    <row r="135" spans="1:7" ht="12.75">
      <c r="A135" s="141"/>
      <c r="B135" s="141"/>
      <c r="C135" s="130">
        <v>4230</v>
      </c>
      <c r="D135" s="94" t="s">
        <v>40</v>
      </c>
      <c r="E135" s="199">
        <v>2690</v>
      </c>
      <c r="F135" s="298">
        <v>2220</v>
      </c>
      <c r="G135" s="73">
        <f t="shared" si="1"/>
        <v>82.5278810408922</v>
      </c>
    </row>
    <row r="136" spans="1:7" ht="12.75" customHeight="1">
      <c r="A136" s="141"/>
      <c r="B136" s="141"/>
      <c r="C136" s="130">
        <v>4260</v>
      </c>
      <c r="D136" s="94" t="s">
        <v>13</v>
      </c>
      <c r="E136" s="199">
        <v>80000</v>
      </c>
      <c r="F136" s="298">
        <v>21015.95</v>
      </c>
      <c r="G136" s="73">
        <f t="shared" si="1"/>
        <v>26.2699375</v>
      </c>
    </row>
    <row r="137" spans="1:7" ht="12.75">
      <c r="A137" s="141"/>
      <c r="B137" s="141"/>
      <c r="C137" s="130">
        <v>4270</v>
      </c>
      <c r="D137" s="94" t="s">
        <v>23</v>
      </c>
      <c r="E137" s="199">
        <v>30000</v>
      </c>
      <c r="F137" s="298">
        <v>5771.17</v>
      </c>
      <c r="G137" s="73">
        <f t="shared" si="1"/>
        <v>19.237233333333332</v>
      </c>
    </row>
    <row r="138" spans="1:7" ht="12.75">
      <c r="A138" s="141"/>
      <c r="B138" s="141"/>
      <c r="C138" s="130">
        <v>4280</v>
      </c>
      <c r="D138" s="94" t="s">
        <v>116</v>
      </c>
      <c r="E138" s="199">
        <v>10000</v>
      </c>
      <c r="F138" s="298">
        <v>6194.5</v>
      </c>
      <c r="G138" s="73">
        <f t="shared" si="1"/>
        <v>61.94499999999999</v>
      </c>
    </row>
    <row r="139" spans="1:7" ht="12.75">
      <c r="A139" s="141"/>
      <c r="B139" s="141"/>
      <c r="C139" s="130">
        <v>4300</v>
      </c>
      <c r="D139" s="94" t="s">
        <v>6</v>
      </c>
      <c r="E139" s="199">
        <v>55000</v>
      </c>
      <c r="F139" s="298">
        <v>22978.36</v>
      </c>
      <c r="G139" s="73">
        <f t="shared" si="1"/>
        <v>41.778836363636366</v>
      </c>
    </row>
    <row r="140" spans="1:7" ht="12.75">
      <c r="A140" s="141"/>
      <c r="B140" s="141"/>
      <c r="C140" s="130">
        <v>4350</v>
      </c>
      <c r="D140" s="94" t="s">
        <v>117</v>
      </c>
      <c r="E140" s="199">
        <v>5000</v>
      </c>
      <c r="F140" s="298">
        <v>2252.26</v>
      </c>
      <c r="G140" s="73">
        <f t="shared" si="1"/>
        <v>45.0452</v>
      </c>
    </row>
    <row r="141" spans="1:7" ht="12.75">
      <c r="A141" s="141"/>
      <c r="B141" s="141"/>
      <c r="C141" s="130">
        <v>4410</v>
      </c>
      <c r="D141" s="94" t="s">
        <v>14</v>
      </c>
      <c r="E141" s="199">
        <v>4000</v>
      </c>
      <c r="F141" s="312">
        <v>1419.5</v>
      </c>
      <c r="G141" s="74">
        <f t="shared" si="1"/>
        <v>35.4875</v>
      </c>
    </row>
    <row r="142" spans="1:7" ht="12.75">
      <c r="A142" s="141"/>
      <c r="B142" s="141"/>
      <c r="C142" s="130">
        <v>4430</v>
      </c>
      <c r="D142" s="94" t="s">
        <v>15</v>
      </c>
      <c r="E142" s="199">
        <v>2000</v>
      </c>
      <c r="F142" s="298">
        <v>550</v>
      </c>
      <c r="G142" s="73">
        <f t="shared" si="1"/>
        <v>27.500000000000004</v>
      </c>
    </row>
    <row r="143" spans="1:7" ht="12.75">
      <c r="A143" s="141"/>
      <c r="B143" s="141"/>
      <c r="C143" s="130">
        <v>4440</v>
      </c>
      <c r="D143" s="94" t="s">
        <v>16</v>
      </c>
      <c r="E143" s="199">
        <v>382</v>
      </c>
      <c r="F143" s="313">
        <v>0</v>
      </c>
      <c r="G143" s="201">
        <f t="shared" si="1"/>
        <v>0</v>
      </c>
    </row>
    <row r="144" spans="1:7" ht="12.75" customHeight="1">
      <c r="A144" s="141"/>
      <c r="B144" s="141"/>
      <c r="C144" s="130">
        <v>4480</v>
      </c>
      <c r="D144" s="94" t="s">
        <v>17</v>
      </c>
      <c r="E144" s="199">
        <v>3000</v>
      </c>
      <c r="F144" s="298">
        <v>2172</v>
      </c>
      <c r="G144" s="73">
        <f t="shared" si="1"/>
        <v>72.39999999999999</v>
      </c>
    </row>
    <row r="145" spans="1:7" ht="26.25" customHeight="1">
      <c r="A145" s="145"/>
      <c r="B145" s="145"/>
      <c r="C145" s="44">
        <v>4500</v>
      </c>
      <c r="D145" s="98" t="s">
        <v>77</v>
      </c>
      <c r="E145" s="379">
        <v>794</v>
      </c>
      <c r="F145" s="314">
        <v>794</v>
      </c>
      <c r="G145" s="198">
        <f t="shared" si="1"/>
        <v>100</v>
      </c>
    </row>
    <row r="146" spans="1:7" ht="12.75" customHeight="1">
      <c r="A146" s="107"/>
      <c r="B146" s="159"/>
      <c r="C146" s="113">
        <v>6060</v>
      </c>
      <c r="D146" s="98" t="s">
        <v>87</v>
      </c>
      <c r="E146" s="189">
        <v>252000</v>
      </c>
      <c r="F146" s="289">
        <v>0</v>
      </c>
      <c r="G146" s="71">
        <f t="shared" si="1"/>
        <v>0</v>
      </c>
    </row>
    <row r="147" spans="1:7" ht="12.75" customHeight="1">
      <c r="A147" s="107"/>
      <c r="B147" s="118">
        <v>75414</v>
      </c>
      <c r="C147" s="118"/>
      <c r="D147" s="124" t="s">
        <v>78</v>
      </c>
      <c r="E147" s="53">
        <v>400</v>
      </c>
      <c r="F147" s="289">
        <v>250</v>
      </c>
      <c r="G147" s="71">
        <f t="shared" si="1"/>
        <v>62.5</v>
      </c>
    </row>
    <row r="148" spans="1:7" ht="12.75" customHeight="1">
      <c r="A148" s="107"/>
      <c r="B148" s="121"/>
      <c r="C148" s="113">
        <v>4300</v>
      </c>
      <c r="D148" s="133" t="s">
        <v>6</v>
      </c>
      <c r="E148" s="57">
        <v>400</v>
      </c>
      <c r="F148" s="289">
        <v>250</v>
      </c>
      <c r="G148" s="70">
        <f t="shared" si="1"/>
        <v>62.5</v>
      </c>
    </row>
    <row r="149" spans="1:7" ht="12.75" customHeight="1">
      <c r="A149" s="130"/>
      <c r="B149" s="138">
        <v>75495</v>
      </c>
      <c r="C149" s="143"/>
      <c r="D149" s="149" t="s">
        <v>50</v>
      </c>
      <c r="E149" s="62">
        <v>3006</v>
      </c>
      <c r="F149" s="314">
        <v>3006.02</v>
      </c>
      <c r="G149" s="70">
        <f t="shared" si="1"/>
        <v>100.00066533599468</v>
      </c>
    </row>
    <row r="150" spans="1:7" ht="12.75">
      <c r="A150" s="113"/>
      <c r="B150" s="244"/>
      <c r="C150" s="115">
        <v>4210</v>
      </c>
      <c r="D150" s="163" t="s">
        <v>12</v>
      </c>
      <c r="E150" s="63">
        <v>3006</v>
      </c>
      <c r="F150" s="314">
        <v>3006.02</v>
      </c>
      <c r="G150" s="70">
        <f t="shared" si="1"/>
        <v>100.00066533599468</v>
      </c>
    </row>
    <row r="151" spans="1:7" ht="14.25" customHeight="1">
      <c r="A151" s="148">
        <v>757</v>
      </c>
      <c r="B151" s="251"/>
      <c r="C151" s="251"/>
      <c r="D151" s="252" t="s">
        <v>41</v>
      </c>
      <c r="E151" s="253">
        <f>SUM(E152,E155)</f>
        <v>675798</v>
      </c>
      <c r="F151" s="303">
        <f>SUM(F152,F155)</f>
        <v>21102.37</v>
      </c>
      <c r="G151" s="67">
        <f t="shared" si="1"/>
        <v>3.122585447130651</v>
      </c>
    </row>
    <row r="152" spans="1:7" ht="25.5">
      <c r="A152" s="219"/>
      <c r="B152" s="46">
        <v>75702</v>
      </c>
      <c r="C152" s="144"/>
      <c r="D152" s="85" t="s">
        <v>153</v>
      </c>
      <c r="E152" s="86">
        <f>SUM(E153:E154)</f>
        <v>52594</v>
      </c>
      <c r="F152" s="315">
        <f>SUM(F154:F154)</f>
        <v>21102.37</v>
      </c>
      <c r="G152" s="208">
        <f t="shared" si="1"/>
        <v>40.12315092976385</v>
      </c>
    </row>
    <row r="153" spans="1:7" ht="12.75" customHeight="1">
      <c r="A153" s="221"/>
      <c r="B153" s="385"/>
      <c r="C153" s="36">
        <v>4300</v>
      </c>
      <c r="D153" s="246" t="s">
        <v>6</v>
      </c>
      <c r="E153" s="247">
        <v>5696</v>
      </c>
      <c r="F153" s="350">
        <v>0</v>
      </c>
      <c r="G153" s="69">
        <f>(F153/E153)*100</f>
        <v>0</v>
      </c>
    </row>
    <row r="154" spans="1:7" ht="24">
      <c r="A154" s="141"/>
      <c r="B154" s="145"/>
      <c r="C154" s="44">
        <v>8070</v>
      </c>
      <c r="D154" s="248" t="s">
        <v>42</v>
      </c>
      <c r="E154" s="99">
        <v>46898</v>
      </c>
      <c r="F154" s="386">
        <v>21102.37</v>
      </c>
      <c r="G154" s="354">
        <f t="shared" si="1"/>
        <v>44.996311143332335</v>
      </c>
    </row>
    <row r="155" spans="1:7" ht="38.25">
      <c r="A155" s="130"/>
      <c r="B155" s="172">
        <v>75704</v>
      </c>
      <c r="C155" s="383"/>
      <c r="D155" s="223" t="s">
        <v>123</v>
      </c>
      <c r="E155" s="384">
        <v>623204</v>
      </c>
      <c r="F155" s="314">
        <f>SUM(F156)</f>
        <v>0</v>
      </c>
      <c r="G155" s="354">
        <f t="shared" si="1"/>
        <v>0</v>
      </c>
    </row>
    <row r="156" spans="1:7" ht="12.75">
      <c r="A156" s="113"/>
      <c r="B156" s="159"/>
      <c r="C156" s="162">
        <v>8020</v>
      </c>
      <c r="D156" s="249" t="s">
        <v>124</v>
      </c>
      <c r="E156" s="250">
        <v>623204</v>
      </c>
      <c r="F156" s="314">
        <v>0</v>
      </c>
      <c r="G156" s="70">
        <f t="shared" si="1"/>
        <v>0</v>
      </c>
    </row>
    <row r="157" spans="1:7" ht="14.25">
      <c r="A157" s="142">
        <v>801</v>
      </c>
      <c r="B157" s="127"/>
      <c r="C157" s="127"/>
      <c r="D157" s="128" t="s">
        <v>43</v>
      </c>
      <c r="E157" s="65">
        <f>SUM(E158,E172,E186,E202,E221,E237,E257,E271,E290,E297,E299,E302)</f>
        <v>10749079</v>
      </c>
      <c r="F157" s="316">
        <f>SUM(F158,F172,F186,F202,F221,F237,F257,F271,F290,F297,F299,F302)</f>
        <v>5442096.200000001</v>
      </c>
      <c r="G157" s="72">
        <f t="shared" si="1"/>
        <v>50.62848826397127</v>
      </c>
    </row>
    <row r="158" spans="1:7" ht="12.75">
      <c r="A158" s="107"/>
      <c r="B158" s="118">
        <v>80102</v>
      </c>
      <c r="C158" s="118"/>
      <c r="D158" s="124" t="s">
        <v>44</v>
      </c>
      <c r="E158" s="53">
        <f>SUM(E159:E171)</f>
        <v>455748</v>
      </c>
      <c r="F158" s="304">
        <f>SUM(F159:F171)</f>
        <v>206616.37000000005</v>
      </c>
      <c r="G158" s="68">
        <f t="shared" si="1"/>
        <v>45.33566137426825</v>
      </c>
    </row>
    <row r="159" spans="1:7" ht="12.75" customHeight="1">
      <c r="A159" s="130"/>
      <c r="B159" s="125"/>
      <c r="C159" s="125">
        <v>3020</v>
      </c>
      <c r="D159" s="126" t="s">
        <v>114</v>
      </c>
      <c r="E159" s="59">
        <v>285</v>
      </c>
      <c r="F159" s="306">
        <v>0</v>
      </c>
      <c r="G159" s="69">
        <f t="shared" si="1"/>
        <v>0</v>
      </c>
    </row>
    <row r="160" spans="1:7" ht="12.75">
      <c r="A160" s="130"/>
      <c r="B160" s="125"/>
      <c r="C160" s="125">
        <v>4010</v>
      </c>
      <c r="D160" s="126" t="s">
        <v>8</v>
      </c>
      <c r="E160" s="59">
        <v>330494</v>
      </c>
      <c r="F160" s="307">
        <v>138519.88</v>
      </c>
      <c r="G160" s="73">
        <f aca="true" t="shared" si="2" ref="G160:G245">(F160/E160)*100</f>
        <v>41.91297875301821</v>
      </c>
    </row>
    <row r="161" spans="1:7" ht="12.75">
      <c r="A161" s="130"/>
      <c r="B161" s="130"/>
      <c r="C161" s="130">
        <v>4040</v>
      </c>
      <c r="D161" s="140" t="s">
        <v>9</v>
      </c>
      <c r="E161" s="60">
        <v>19375</v>
      </c>
      <c r="F161" s="307">
        <v>19373.44</v>
      </c>
      <c r="G161" s="73">
        <f t="shared" si="2"/>
        <v>99.99194838709677</v>
      </c>
    </row>
    <row r="162" spans="1:7" ht="12.75">
      <c r="A162" s="130"/>
      <c r="B162" s="130"/>
      <c r="C162" s="130">
        <v>4110</v>
      </c>
      <c r="D162" s="140" t="s">
        <v>10</v>
      </c>
      <c r="E162" s="60">
        <v>62331</v>
      </c>
      <c r="F162" s="307">
        <v>25246.45</v>
      </c>
      <c r="G162" s="73">
        <f t="shared" si="2"/>
        <v>40.50384238982208</v>
      </c>
    </row>
    <row r="163" spans="1:7" ht="12.75">
      <c r="A163" s="130"/>
      <c r="B163" s="130"/>
      <c r="C163" s="130">
        <v>4120</v>
      </c>
      <c r="D163" s="140" t="s">
        <v>11</v>
      </c>
      <c r="E163" s="59">
        <v>8613</v>
      </c>
      <c r="F163" s="307">
        <v>3822.42</v>
      </c>
      <c r="G163" s="73">
        <f t="shared" si="2"/>
        <v>44.37965865552073</v>
      </c>
    </row>
    <row r="164" spans="1:7" ht="12.75">
      <c r="A164" s="130"/>
      <c r="B164" s="125"/>
      <c r="C164" s="125">
        <v>4210</v>
      </c>
      <c r="D164" s="126" t="s">
        <v>12</v>
      </c>
      <c r="E164" s="59">
        <v>4500</v>
      </c>
      <c r="F164" s="307">
        <v>2784.67</v>
      </c>
      <c r="G164" s="73">
        <f t="shared" si="2"/>
        <v>61.88155555555556</v>
      </c>
    </row>
    <row r="165" spans="1:7" ht="12.75">
      <c r="A165" s="130"/>
      <c r="B165" s="125"/>
      <c r="C165" s="125">
        <v>4240</v>
      </c>
      <c r="D165" s="126" t="s">
        <v>125</v>
      </c>
      <c r="E165" s="59">
        <v>560</v>
      </c>
      <c r="F165" s="307">
        <v>125</v>
      </c>
      <c r="G165" s="73">
        <f t="shared" si="2"/>
        <v>22.321428571428573</v>
      </c>
    </row>
    <row r="166" spans="1:7" ht="12.75">
      <c r="A166" s="130"/>
      <c r="B166" s="125"/>
      <c r="C166" s="125">
        <v>4260</v>
      </c>
      <c r="D166" s="126" t="s">
        <v>13</v>
      </c>
      <c r="E166" s="59">
        <v>11330</v>
      </c>
      <c r="F166" s="307">
        <v>2792.27</v>
      </c>
      <c r="G166" s="73">
        <f t="shared" si="2"/>
        <v>24.644924977934686</v>
      </c>
    </row>
    <row r="167" spans="1:7" ht="12.75">
      <c r="A167" s="130"/>
      <c r="B167" s="125"/>
      <c r="C167" s="125">
        <v>4280</v>
      </c>
      <c r="D167" s="126" t="s">
        <v>116</v>
      </c>
      <c r="E167" s="59">
        <v>930</v>
      </c>
      <c r="F167" s="307">
        <v>600</v>
      </c>
      <c r="G167" s="73">
        <f t="shared" si="2"/>
        <v>64.51612903225806</v>
      </c>
    </row>
    <row r="168" spans="1:7" ht="12.75" customHeight="1">
      <c r="A168" s="130"/>
      <c r="B168" s="130"/>
      <c r="C168" s="130">
        <v>4300</v>
      </c>
      <c r="D168" s="140" t="s">
        <v>6</v>
      </c>
      <c r="E168" s="60">
        <v>2630</v>
      </c>
      <c r="F168" s="307">
        <v>2594.64</v>
      </c>
      <c r="G168" s="73">
        <f t="shared" si="2"/>
        <v>98.65551330798479</v>
      </c>
    </row>
    <row r="169" spans="1:7" ht="14.25" customHeight="1">
      <c r="A169" s="130"/>
      <c r="B169" s="130"/>
      <c r="C169" s="130">
        <v>4350</v>
      </c>
      <c r="D169" s="140" t="s">
        <v>117</v>
      </c>
      <c r="E169" s="59">
        <v>500</v>
      </c>
      <c r="F169" s="307">
        <v>0</v>
      </c>
      <c r="G169" s="73">
        <f t="shared" si="2"/>
        <v>0</v>
      </c>
    </row>
    <row r="170" spans="1:7" ht="12.75" customHeight="1">
      <c r="A170" s="130"/>
      <c r="B170" s="130"/>
      <c r="C170" s="130">
        <v>4410</v>
      </c>
      <c r="D170" s="140" t="s">
        <v>14</v>
      </c>
      <c r="E170" s="258">
        <v>450</v>
      </c>
      <c r="F170" s="317">
        <v>445.6</v>
      </c>
      <c r="G170" s="75">
        <f t="shared" si="2"/>
        <v>99.02222222222223</v>
      </c>
    </row>
    <row r="171" spans="1:7" ht="12.75">
      <c r="A171" s="130"/>
      <c r="B171" s="121"/>
      <c r="C171" s="121">
        <v>4440</v>
      </c>
      <c r="D171" s="122" t="s">
        <v>16</v>
      </c>
      <c r="E171" s="54">
        <v>13750</v>
      </c>
      <c r="F171" s="318">
        <v>10312</v>
      </c>
      <c r="G171" s="73">
        <f t="shared" si="2"/>
        <v>74.99636363636364</v>
      </c>
    </row>
    <row r="172" spans="1:7" ht="12.75" customHeight="1">
      <c r="A172" s="107"/>
      <c r="B172" s="109">
        <v>80111</v>
      </c>
      <c r="C172" s="109"/>
      <c r="D172" s="110" t="s">
        <v>45</v>
      </c>
      <c r="E172" s="55">
        <f>SUM(E173:E185)</f>
        <v>454837</v>
      </c>
      <c r="F172" s="288">
        <f>SUM(F173:F185)</f>
        <v>224180.24000000002</v>
      </c>
      <c r="G172" s="68">
        <f t="shared" si="2"/>
        <v>49.28803945149581</v>
      </c>
    </row>
    <row r="173" spans="1:7" ht="12.75">
      <c r="A173" s="111"/>
      <c r="B173" s="153"/>
      <c r="C173" s="112">
        <v>3020</v>
      </c>
      <c r="D173" s="90" t="s">
        <v>114</v>
      </c>
      <c r="E173" s="56">
        <v>307</v>
      </c>
      <c r="F173" s="319">
        <v>0</v>
      </c>
      <c r="G173" s="194">
        <f t="shared" si="2"/>
        <v>0</v>
      </c>
    </row>
    <row r="174" spans="1:7" ht="12.75">
      <c r="A174" s="111" t="s">
        <v>46</v>
      </c>
      <c r="B174" s="141"/>
      <c r="C174" s="130">
        <v>4010</v>
      </c>
      <c r="D174" s="94" t="s">
        <v>8</v>
      </c>
      <c r="E174" s="60">
        <v>320922</v>
      </c>
      <c r="F174" s="317">
        <v>153863.69</v>
      </c>
      <c r="G174" s="75">
        <f t="shared" si="2"/>
        <v>47.94426371517066</v>
      </c>
    </row>
    <row r="175" spans="1:7" ht="12.75">
      <c r="A175" s="111"/>
      <c r="B175" s="141"/>
      <c r="C175" s="130">
        <v>4040</v>
      </c>
      <c r="D175" s="94" t="s">
        <v>9</v>
      </c>
      <c r="E175" s="60">
        <v>21847</v>
      </c>
      <c r="F175" s="317">
        <v>21641.06</v>
      </c>
      <c r="G175" s="75">
        <f t="shared" si="2"/>
        <v>99.05735341236783</v>
      </c>
    </row>
    <row r="176" spans="1:7" ht="12.75">
      <c r="A176" s="111"/>
      <c r="B176" s="141"/>
      <c r="C176" s="130">
        <v>4110</v>
      </c>
      <c r="D176" s="94" t="s">
        <v>10</v>
      </c>
      <c r="E176" s="60">
        <v>60183</v>
      </c>
      <c r="F176" s="317">
        <v>30541.95</v>
      </c>
      <c r="G176" s="75">
        <f t="shared" si="2"/>
        <v>50.7484671751159</v>
      </c>
    </row>
    <row r="177" spans="1:7" ht="12.75">
      <c r="A177" s="111"/>
      <c r="B177" s="141"/>
      <c r="C177" s="130">
        <v>4120</v>
      </c>
      <c r="D177" s="94" t="s">
        <v>11</v>
      </c>
      <c r="E177" s="60">
        <v>8398</v>
      </c>
      <c r="F177" s="317">
        <v>4281.06</v>
      </c>
      <c r="G177" s="75">
        <f t="shared" si="2"/>
        <v>50.97713741366993</v>
      </c>
    </row>
    <row r="178" spans="1:7" ht="12.75">
      <c r="A178" s="111"/>
      <c r="B178" s="141"/>
      <c r="C178" s="130">
        <v>4210</v>
      </c>
      <c r="D178" s="94" t="s">
        <v>12</v>
      </c>
      <c r="E178" s="60">
        <v>7630</v>
      </c>
      <c r="F178" s="317">
        <v>5573.13</v>
      </c>
      <c r="G178" s="75">
        <f t="shared" si="2"/>
        <v>73.04233289646133</v>
      </c>
    </row>
    <row r="179" spans="1:7" ht="12.75">
      <c r="A179" s="111"/>
      <c r="B179" s="141"/>
      <c r="C179" s="130">
        <v>4240</v>
      </c>
      <c r="D179" s="94" t="s">
        <v>125</v>
      </c>
      <c r="E179" s="60">
        <v>200</v>
      </c>
      <c r="F179" s="317">
        <v>200</v>
      </c>
      <c r="G179" s="75">
        <f t="shared" si="2"/>
        <v>100</v>
      </c>
    </row>
    <row r="180" spans="1:7" ht="12.75">
      <c r="A180" s="111"/>
      <c r="B180" s="141"/>
      <c r="C180" s="130">
        <v>4260</v>
      </c>
      <c r="D180" s="94" t="s">
        <v>13</v>
      </c>
      <c r="E180" s="60">
        <v>7400</v>
      </c>
      <c r="F180" s="317">
        <v>3299.56</v>
      </c>
      <c r="G180" s="75">
        <f t="shared" si="2"/>
        <v>44.58864864864865</v>
      </c>
    </row>
    <row r="181" spans="1:7" ht="12.75" customHeight="1">
      <c r="A181" s="111"/>
      <c r="B181" s="141"/>
      <c r="C181" s="130">
        <v>4280</v>
      </c>
      <c r="D181" s="94" t="s">
        <v>116</v>
      </c>
      <c r="E181" s="60">
        <v>710</v>
      </c>
      <c r="F181" s="317">
        <v>0</v>
      </c>
      <c r="G181" s="75">
        <f t="shared" si="2"/>
        <v>0</v>
      </c>
    </row>
    <row r="182" spans="1:7" ht="14.25" customHeight="1">
      <c r="A182" s="111"/>
      <c r="B182" s="141"/>
      <c r="C182" s="130">
        <v>4300</v>
      </c>
      <c r="D182" s="94" t="s">
        <v>6</v>
      </c>
      <c r="E182" s="60">
        <v>5406</v>
      </c>
      <c r="F182" s="317">
        <v>4249.19</v>
      </c>
      <c r="G182" s="75">
        <f t="shared" si="2"/>
        <v>78.60136884942655</v>
      </c>
    </row>
    <row r="183" spans="1:7" ht="12.75" customHeight="1">
      <c r="A183" s="111"/>
      <c r="B183" s="141"/>
      <c r="C183" s="130">
        <v>4410</v>
      </c>
      <c r="D183" s="94" t="s">
        <v>14</v>
      </c>
      <c r="E183" s="60">
        <v>550</v>
      </c>
      <c r="F183" s="317">
        <v>357.6</v>
      </c>
      <c r="G183" s="75">
        <f t="shared" si="2"/>
        <v>65.01818181818182</v>
      </c>
    </row>
    <row r="184" spans="1:7" ht="12.75">
      <c r="A184" s="111"/>
      <c r="B184" s="141"/>
      <c r="C184" s="130">
        <v>4430</v>
      </c>
      <c r="D184" s="94" t="s">
        <v>15</v>
      </c>
      <c r="E184" s="60">
        <v>1809</v>
      </c>
      <c r="F184" s="317">
        <v>173</v>
      </c>
      <c r="G184" s="75">
        <f t="shared" si="2"/>
        <v>9.563294637921503</v>
      </c>
    </row>
    <row r="185" spans="1:7" ht="12.75" customHeight="1">
      <c r="A185" s="111"/>
      <c r="B185" s="145"/>
      <c r="C185" s="113">
        <v>4440</v>
      </c>
      <c r="D185" s="98" t="s">
        <v>16</v>
      </c>
      <c r="E185" s="57">
        <v>19475</v>
      </c>
      <c r="F185" s="320">
        <v>0</v>
      </c>
      <c r="G185" s="190">
        <f t="shared" si="2"/>
        <v>0</v>
      </c>
    </row>
    <row r="186" spans="1:7" ht="12.75" customHeight="1">
      <c r="A186" s="107"/>
      <c r="B186" s="107">
        <v>80114</v>
      </c>
      <c r="C186" s="109"/>
      <c r="D186" s="110" t="s">
        <v>126</v>
      </c>
      <c r="E186" s="55">
        <f>SUM(E187:E201)</f>
        <v>424292</v>
      </c>
      <c r="F186" s="321">
        <f>SUM(F187:F201)</f>
        <v>235027.03000000006</v>
      </c>
      <c r="G186" s="74">
        <f t="shared" si="2"/>
        <v>55.39275546086188</v>
      </c>
    </row>
    <row r="187" spans="1:7" ht="12.75">
      <c r="A187" s="111"/>
      <c r="B187" s="153"/>
      <c r="C187" s="112">
        <v>3020</v>
      </c>
      <c r="D187" s="90" t="s">
        <v>114</v>
      </c>
      <c r="E187" s="56">
        <v>1100</v>
      </c>
      <c r="F187" s="306">
        <v>90</v>
      </c>
      <c r="G187" s="69">
        <f t="shared" si="2"/>
        <v>8.181818181818182</v>
      </c>
    </row>
    <row r="188" spans="1:7" ht="12.75">
      <c r="A188" s="111"/>
      <c r="B188" s="141"/>
      <c r="C188" s="130">
        <v>4010</v>
      </c>
      <c r="D188" s="94" t="s">
        <v>8</v>
      </c>
      <c r="E188" s="60">
        <v>285661</v>
      </c>
      <c r="F188" s="307">
        <v>151545.82</v>
      </c>
      <c r="G188" s="73">
        <f t="shared" si="2"/>
        <v>53.05093099863125</v>
      </c>
    </row>
    <row r="189" spans="1:7" ht="12.75">
      <c r="A189" s="111"/>
      <c r="B189" s="141"/>
      <c r="C189" s="130">
        <v>4040</v>
      </c>
      <c r="D189" s="94" t="s">
        <v>9</v>
      </c>
      <c r="E189" s="60">
        <v>22842</v>
      </c>
      <c r="F189" s="307">
        <v>22764.37</v>
      </c>
      <c r="G189" s="73">
        <f t="shared" si="2"/>
        <v>99.66014359513177</v>
      </c>
    </row>
    <row r="190" spans="1:7" ht="12.75">
      <c r="A190" s="111"/>
      <c r="B190" s="141"/>
      <c r="C190" s="130">
        <v>4110</v>
      </c>
      <c r="D190" s="94" t="s">
        <v>10</v>
      </c>
      <c r="E190" s="60">
        <v>53872</v>
      </c>
      <c r="F190" s="307">
        <v>30860.89</v>
      </c>
      <c r="G190" s="73">
        <f t="shared" si="2"/>
        <v>57.28558434808435</v>
      </c>
    </row>
    <row r="191" spans="1:7" ht="12.75">
      <c r="A191" s="111"/>
      <c r="B191" s="141"/>
      <c r="C191" s="130">
        <v>4120</v>
      </c>
      <c r="D191" s="94" t="s">
        <v>11</v>
      </c>
      <c r="E191" s="60">
        <v>7560</v>
      </c>
      <c r="F191" s="307">
        <v>4330.41</v>
      </c>
      <c r="G191" s="73">
        <f t="shared" si="2"/>
        <v>57.28055555555556</v>
      </c>
    </row>
    <row r="192" spans="1:7" ht="12.75">
      <c r="A192" s="111"/>
      <c r="B192" s="141"/>
      <c r="C192" s="130">
        <v>4170</v>
      </c>
      <c r="D192" s="94" t="s">
        <v>113</v>
      </c>
      <c r="E192" s="60">
        <v>5400</v>
      </c>
      <c r="F192" s="307">
        <v>4689.64</v>
      </c>
      <c r="G192" s="73">
        <f t="shared" si="2"/>
        <v>86.84518518518519</v>
      </c>
    </row>
    <row r="193" spans="1:7" ht="12.75" customHeight="1">
      <c r="A193" s="111"/>
      <c r="B193" s="141"/>
      <c r="C193" s="130">
        <v>4210</v>
      </c>
      <c r="D193" s="94" t="s">
        <v>12</v>
      </c>
      <c r="E193" s="60">
        <v>12240</v>
      </c>
      <c r="F193" s="307">
        <v>8862.66</v>
      </c>
      <c r="G193" s="73">
        <f t="shared" si="2"/>
        <v>72.40735294117647</v>
      </c>
    </row>
    <row r="194" spans="1:7" ht="12.75" customHeight="1">
      <c r="A194" s="111"/>
      <c r="B194" s="141"/>
      <c r="C194" s="130">
        <v>4260</v>
      </c>
      <c r="D194" s="94" t="s">
        <v>13</v>
      </c>
      <c r="E194" s="60">
        <v>5980</v>
      </c>
      <c r="F194" s="307">
        <v>2210.3</v>
      </c>
      <c r="G194" s="73">
        <f t="shared" si="2"/>
        <v>36.96153846153846</v>
      </c>
    </row>
    <row r="195" spans="1:7" ht="12.75" customHeight="1">
      <c r="A195" s="111"/>
      <c r="B195" s="141"/>
      <c r="C195" s="130">
        <v>4270</v>
      </c>
      <c r="D195" s="94" t="s">
        <v>23</v>
      </c>
      <c r="E195" s="60">
        <v>2000</v>
      </c>
      <c r="F195" s="307">
        <v>641.72</v>
      </c>
      <c r="G195" s="73">
        <f t="shared" si="2"/>
        <v>32.086000000000006</v>
      </c>
    </row>
    <row r="196" spans="1:7" ht="12.75" customHeight="1">
      <c r="A196" s="173"/>
      <c r="B196" s="145"/>
      <c r="C196" s="113">
        <v>4280</v>
      </c>
      <c r="D196" s="98" t="s">
        <v>116</v>
      </c>
      <c r="E196" s="57">
        <v>550</v>
      </c>
      <c r="F196" s="308">
        <v>0</v>
      </c>
      <c r="G196" s="70">
        <f t="shared" si="2"/>
        <v>0</v>
      </c>
    </row>
    <row r="197" spans="1:7" ht="12.75">
      <c r="A197" s="111"/>
      <c r="B197" s="141"/>
      <c r="C197" s="130">
        <v>4300</v>
      </c>
      <c r="D197" s="94" t="s">
        <v>6</v>
      </c>
      <c r="E197" s="60">
        <v>16550</v>
      </c>
      <c r="F197" s="307">
        <v>8363.73</v>
      </c>
      <c r="G197" s="73">
        <f t="shared" si="2"/>
        <v>50.53613293051359</v>
      </c>
    </row>
    <row r="198" spans="1:7" ht="12.75">
      <c r="A198" s="107"/>
      <c r="B198" s="130"/>
      <c r="C198" s="130">
        <v>4350</v>
      </c>
      <c r="D198" s="140" t="s">
        <v>117</v>
      </c>
      <c r="E198" s="60">
        <v>1200</v>
      </c>
      <c r="F198" s="317">
        <v>234.29</v>
      </c>
      <c r="G198" s="75">
        <f t="shared" si="2"/>
        <v>19.524166666666666</v>
      </c>
    </row>
    <row r="199" spans="1:7" ht="12.75">
      <c r="A199" s="111"/>
      <c r="B199" s="141"/>
      <c r="C199" s="130">
        <v>4410</v>
      </c>
      <c r="D199" s="94" t="s">
        <v>14</v>
      </c>
      <c r="E199" s="60">
        <v>500</v>
      </c>
      <c r="F199" s="307">
        <v>53.2</v>
      </c>
      <c r="G199" s="73">
        <f t="shared" si="2"/>
        <v>10.64</v>
      </c>
    </row>
    <row r="200" spans="1:7" ht="12.75">
      <c r="A200" s="111"/>
      <c r="B200" s="141"/>
      <c r="C200" s="130">
        <v>4430</v>
      </c>
      <c r="D200" s="94" t="s">
        <v>15</v>
      </c>
      <c r="E200" s="60">
        <v>650</v>
      </c>
      <c r="F200" s="322">
        <v>380</v>
      </c>
      <c r="G200" s="73">
        <f t="shared" si="2"/>
        <v>58.46153846153847</v>
      </c>
    </row>
    <row r="201" spans="1:7" ht="12.75">
      <c r="A201" s="111"/>
      <c r="B201" s="145"/>
      <c r="C201" s="113">
        <v>4440</v>
      </c>
      <c r="D201" s="98" t="s">
        <v>16</v>
      </c>
      <c r="E201" s="57">
        <v>8187</v>
      </c>
      <c r="F201" s="308">
        <v>0</v>
      </c>
      <c r="G201" s="70">
        <f t="shared" si="2"/>
        <v>0</v>
      </c>
    </row>
    <row r="202" spans="1:7" ht="12.75" customHeight="1">
      <c r="A202" s="134"/>
      <c r="B202" s="109">
        <v>80120</v>
      </c>
      <c r="C202" s="109"/>
      <c r="D202" s="110" t="s">
        <v>47</v>
      </c>
      <c r="E202" s="55">
        <f>SUM(E203:E220)</f>
        <v>3041765</v>
      </c>
      <c r="F202" s="307">
        <f>SUM(F203:F220)</f>
        <v>1547601.69</v>
      </c>
      <c r="G202" s="73">
        <f t="shared" si="2"/>
        <v>50.878410725351884</v>
      </c>
    </row>
    <row r="203" spans="1:7" ht="24">
      <c r="A203" s="135"/>
      <c r="B203" s="153"/>
      <c r="C203" s="36">
        <v>2540</v>
      </c>
      <c r="D203" s="205" t="s">
        <v>127</v>
      </c>
      <c r="E203" s="202">
        <v>24563</v>
      </c>
      <c r="F203" s="305">
        <v>9104.92</v>
      </c>
      <c r="G203" s="192">
        <f t="shared" si="2"/>
        <v>37.06762203313927</v>
      </c>
    </row>
    <row r="204" spans="1:7" ht="12.75">
      <c r="A204" s="111"/>
      <c r="B204" s="141"/>
      <c r="C204" s="130">
        <v>3020</v>
      </c>
      <c r="D204" s="140" t="s">
        <v>114</v>
      </c>
      <c r="E204" s="199">
        <v>28015</v>
      </c>
      <c r="F204" s="298">
        <v>13352.96</v>
      </c>
      <c r="G204" s="73">
        <f t="shared" si="2"/>
        <v>47.66360878101017</v>
      </c>
    </row>
    <row r="205" spans="1:7" ht="12.75">
      <c r="A205" s="111"/>
      <c r="B205" s="141"/>
      <c r="C205" s="130">
        <v>4010</v>
      </c>
      <c r="D205" s="140" t="s">
        <v>8</v>
      </c>
      <c r="E205" s="199">
        <v>1838831</v>
      </c>
      <c r="F205" s="298">
        <v>932293.37</v>
      </c>
      <c r="G205" s="73">
        <f t="shared" si="2"/>
        <v>50.70032917652574</v>
      </c>
    </row>
    <row r="206" spans="1:7" ht="12.75">
      <c r="A206" s="111"/>
      <c r="B206" s="141"/>
      <c r="C206" s="130">
        <v>4040</v>
      </c>
      <c r="D206" s="140" t="s">
        <v>9</v>
      </c>
      <c r="E206" s="199">
        <v>130522</v>
      </c>
      <c r="F206" s="298">
        <v>130403.19</v>
      </c>
      <c r="G206" s="73">
        <f t="shared" si="2"/>
        <v>99.90897319992033</v>
      </c>
    </row>
    <row r="207" spans="1:7" ht="12.75">
      <c r="A207" s="111"/>
      <c r="B207" s="141"/>
      <c r="C207" s="130">
        <v>4110</v>
      </c>
      <c r="D207" s="140" t="s">
        <v>10</v>
      </c>
      <c r="E207" s="199">
        <v>353382</v>
      </c>
      <c r="F207" s="298">
        <v>181531.94</v>
      </c>
      <c r="G207" s="73">
        <f t="shared" si="2"/>
        <v>51.369888675710705</v>
      </c>
    </row>
    <row r="208" spans="1:7" ht="12.75">
      <c r="A208" s="107"/>
      <c r="B208" s="141"/>
      <c r="C208" s="130">
        <v>4120</v>
      </c>
      <c r="D208" s="140" t="s">
        <v>11</v>
      </c>
      <c r="E208" s="199">
        <v>48720</v>
      </c>
      <c r="F208" s="298">
        <v>25964.3</v>
      </c>
      <c r="G208" s="73">
        <f t="shared" si="2"/>
        <v>53.292898193760266</v>
      </c>
    </row>
    <row r="209" spans="1:7" ht="12.75">
      <c r="A209" s="111"/>
      <c r="B209" s="141"/>
      <c r="C209" s="130">
        <v>4170</v>
      </c>
      <c r="D209" s="140" t="s">
        <v>113</v>
      </c>
      <c r="E209" s="199">
        <v>1450</v>
      </c>
      <c r="F209" s="298">
        <v>1450</v>
      </c>
      <c r="G209" s="73">
        <f t="shared" si="2"/>
        <v>100</v>
      </c>
    </row>
    <row r="210" spans="1:7" ht="12.75">
      <c r="A210" s="111"/>
      <c r="B210" s="141"/>
      <c r="C210" s="130">
        <v>4210</v>
      </c>
      <c r="D210" s="140" t="s">
        <v>12</v>
      </c>
      <c r="E210" s="199">
        <v>219944</v>
      </c>
      <c r="F210" s="298">
        <v>153615.29</v>
      </c>
      <c r="G210" s="73">
        <f t="shared" si="2"/>
        <v>69.84291001345797</v>
      </c>
    </row>
    <row r="211" spans="1:7" ht="12.75">
      <c r="A211" s="111"/>
      <c r="B211" s="141"/>
      <c r="C211" s="130">
        <v>4240</v>
      </c>
      <c r="D211" s="140" t="s">
        <v>125</v>
      </c>
      <c r="E211" s="199">
        <v>1700</v>
      </c>
      <c r="F211" s="298">
        <v>712.73</v>
      </c>
      <c r="G211" s="73">
        <f t="shared" si="2"/>
        <v>41.92529411764706</v>
      </c>
    </row>
    <row r="212" spans="1:7" ht="12.75">
      <c r="A212" s="111"/>
      <c r="B212" s="141"/>
      <c r="C212" s="130">
        <v>4260</v>
      </c>
      <c r="D212" s="140" t="s">
        <v>13</v>
      </c>
      <c r="E212" s="199">
        <v>27345</v>
      </c>
      <c r="F212" s="298">
        <v>18477.6</v>
      </c>
      <c r="G212" s="73">
        <f t="shared" si="2"/>
        <v>67.57213384530992</v>
      </c>
    </row>
    <row r="213" spans="1:7" ht="12.75">
      <c r="A213" s="111"/>
      <c r="B213" s="141"/>
      <c r="C213" s="130">
        <v>4270</v>
      </c>
      <c r="D213" s="140" t="s">
        <v>23</v>
      </c>
      <c r="E213" s="199">
        <v>5000</v>
      </c>
      <c r="F213" s="298">
        <v>2000</v>
      </c>
      <c r="G213" s="73">
        <f t="shared" si="2"/>
        <v>40</v>
      </c>
    </row>
    <row r="214" spans="1:7" ht="12.75">
      <c r="A214" s="111"/>
      <c r="B214" s="141"/>
      <c r="C214" s="130">
        <v>4280</v>
      </c>
      <c r="D214" s="140" t="s">
        <v>116</v>
      </c>
      <c r="E214" s="199">
        <v>700</v>
      </c>
      <c r="F214" s="298">
        <v>0</v>
      </c>
      <c r="G214" s="73">
        <f t="shared" si="2"/>
        <v>0</v>
      </c>
    </row>
    <row r="215" spans="1:7" ht="12.75">
      <c r="A215" s="111"/>
      <c r="B215" s="141"/>
      <c r="C215" s="130">
        <v>4300</v>
      </c>
      <c r="D215" s="140" t="s">
        <v>6</v>
      </c>
      <c r="E215" s="199">
        <v>38433</v>
      </c>
      <c r="F215" s="298">
        <v>22538.49</v>
      </c>
      <c r="G215" s="73">
        <f t="shared" si="2"/>
        <v>58.64358754195613</v>
      </c>
    </row>
    <row r="216" spans="1:7" ht="12.75">
      <c r="A216" s="111"/>
      <c r="B216" s="130"/>
      <c r="C216" s="130">
        <v>4350</v>
      </c>
      <c r="D216" s="140" t="s">
        <v>117</v>
      </c>
      <c r="E216" s="59">
        <v>3269</v>
      </c>
      <c r="F216" s="307">
        <v>1623.43</v>
      </c>
      <c r="G216" s="73">
        <f t="shared" si="2"/>
        <v>49.66136433159988</v>
      </c>
    </row>
    <row r="217" spans="1:7" ht="12.75">
      <c r="A217" s="111"/>
      <c r="B217" s="141"/>
      <c r="C217" s="130">
        <v>4410</v>
      </c>
      <c r="D217" s="140" t="s">
        <v>14</v>
      </c>
      <c r="E217" s="199">
        <v>1675</v>
      </c>
      <c r="F217" s="323">
        <v>1275.55</v>
      </c>
      <c r="G217" s="73">
        <f t="shared" si="2"/>
        <v>76.15223880597016</v>
      </c>
    </row>
    <row r="218" spans="1:7" ht="12.75">
      <c r="A218" s="111"/>
      <c r="B218" s="141"/>
      <c r="C218" s="130">
        <v>4430</v>
      </c>
      <c r="D218" s="140" t="s">
        <v>15</v>
      </c>
      <c r="E218" s="199">
        <v>6750</v>
      </c>
      <c r="F218" s="324">
        <v>1732</v>
      </c>
      <c r="G218" s="204">
        <f t="shared" si="2"/>
        <v>25.659259259259258</v>
      </c>
    </row>
    <row r="219" spans="1:7" ht="12.75">
      <c r="A219" s="111"/>
      <c r="B219" s="141"/>
      <c r="C219" s="130">
        <v>4440</v>
      </c>
      <c r="D219" s="140" t="s">
        <v>16</v>
      </c>
      <c r="E219" s="199">
        <v>108466</v>
      </c>
      <c r="F219" s="298">
        <v>0</v>
      </c>
      <c r="G219" s="73">
        <f t="shared" si="2"/>
        <v>0</v>
      </c>
    </row>
    <row r="220" spans="1:7" ht="13.5" customHeight="1">
      <c r="A220" s="107"/>
      <c r="B220" s="159"/>
      <c r="C220" s="113">
        <v>6050</v>
      </c>
      <c r="D220" s="133" t="s">
        <v>72</v>
      </c>
      <c r="E220" s="189">
        <v>203000</v>
      </c>
      <c r="F220" s="296">
        <v>51525.92</v>
      </c>
      <c r="G220" s="70">
        <f t="shared" si="2"/>
        <v>25.38222660098522</v>
      </c>
    </row>
    <row r="221" spans="1:7" ht="12.75">
      <c r="A221" s="107"/>
      <c r="B221" s="150">
        <v>80123</v>
      </c>
      <c r="C221" s="144"/>
      <c r="D221" s="85" t="s">
        <v>91</v>
      </c>
      <c r="E221" s="166">
        <f>SUM(E222:E236)</f>
        <v>1280059</v>
      </c>
      <c r="F221" s="286">
        <f>SUM(F222:F236)</f>
        <v>648214.13</v>
      </c>
      <c r="G221" s="68">
        <f t="shared" si="2"/>
        <v>50.63939474664839</v>
      </c>
    </row>
    <row r="222" spans="1:7" ht="24">
      <c r="A222" s="111"/>
      <c r="B222" s="112"/>
      <c r="C222" s="263">
        <v>2540</v>
      </c>
      <c r="D222" s="205" t="s">
        <v>127</v>
      </c>
      <c r="E222" s="264">
        <v>78227</v>
      </c>
      <c r="F222" s="345">
        <v>30843.89</v>
      </c>
      <c r="G222" s="259">
        <f t="shared" si="2"/>
        <v>39.42870108785969</v>
      </c>
    </row>
    <row r="223" spans="1:7" ht="12.75">
      <c r="A223" s="111"/>
      <c r="B223" s="130"/>
      <c r="C223" s="132">
        <v>3020</v>
      </c>
      <c r="D223" s="140" t="s">
        <v>114</v>
      </c>
      <c r="E223" s="165">
        <v>25466</v>
      </c>
      <c r="F223" s="317">
        <v>12488.37</v>
      </c>
      <c r="G223" s="75">
        <f t="shared" si="2"/>
        <v>49.03938584779707</v>
      </c>
    </row>
    <row r="224" spans="1:7" ht="12.75">
      <c r="A224" s="111"/>
      <c r="B224" s="130"/>
      <c r="C224" s="132">
        <v>4010</v>
      </c>
      <c r="D224" s="140" t="s">
        <v>8</v>
      </c>
      <c r="E224" s="165">
        <v>775825</v>
      </c>
      <c r="F224" s="317">
        <v>389114.35</v>
      </c>
      <c r="G224" s="75">
        <f t="shared" si="2"/>
        <v>50.1549125124867</v>
      </c>
    </row>
    <row r="225" spans="1:7" ht="12.75">
      <c r="A225" s="111"/>
      <c r="B225" s="130"/>
      <c r="C225" s="132">
        <v>4040</v>
      </c>
      <c r="D225" s="140" t="s">
        <v>9</v>
      </c>
      <c r="E225" s="165">
        <v>59281</v>
      </c>
      <c r="F225" s="317">
        <v>59223.62</v>
      </c>
      <c r="G225" s="75">
        <f t="shared" si="2"/>
        <v>99.90320676101956</v>
      </c>
    </row>
    <row r="226" spans="1:7" ht="12.75">
      <c r="A226" s="111"/>
      <c r="B226" s="130"/>
      <c r="C226" s="132">
        <v>4110</v>
      </c>
      <c r="D226" s="140" t="s">
        <v>10</v>
      </c>
      <c r="E226" s="165">
        <v>146172</v>
      </c>
      <c r="F226" s="317">
        <v>78294.45</v>
      </c>
      <c r="G226" s="75">
        <f t="shared" si="2"/>
        <v>53.563233724653145</v>
      </c>
    </row>
    <row r="227" spans="1:7" ht="12.75">
      <c r="A227" s="111"/>
      <c r="B227" s="130"/>
      <c r="C227" s="132">
        <v>4120</v>
      </c>
      <c r="D227" s="140" t="s">
        <v>11</v>
      </c>
      <c r="E227" s="165">
        <v>20512</v>
      </c>
      <c r="F227" s="317">
        <v>10831.67</v>
      </c>
      <c r="G227" s="75">
        <f t="shared" si="2"/>
        <v>52.8065035101404</v>
      </c>
    </row>
    <row r="228" spans="1:7" ht="12.75">
      <c r="A228" s="111"/>
      <c r="B228" s="130"/>
      <c r="C228" s="132">
        <v>4210</v>
      </c>
      <c r="D228" s="140" t="s">
        <v>12</v>
      </c>
      <c r="E228" s="165">
        <v>98950</v>
      </c>
      <c r="F228" s="317">
        <v>61294.99</v>
      </c>
      <c r="G228" s="75">
        <f t="shared" si="2"/>
        <v>61.94541687721071</v>
      </c>
    </row>
    <row r="229" spans="1:7" ht="12.75" customHeight="1">
      <c r="A229" s="111"/>
      <c r="B229" s="130"/>
      <c r="C229" s="132">
        <v>4240</v>
      </c>
      <c r="D229" s="140" t="s">
        <v>125</v>
      </c>
      <c r="E229" s="165">
        <v>500</v>
      </c>
      <c r="F229" s="318">
        <v>0</v>
      </c>
      <c r="G229" s="75">
        <f t="shared" si="2"/>
        <v>0</v>
      </c>
    </row>
    <row r="230" spans="1:7" ht="12.75" customHeight="1">
      <c r="A230" s="111"/>
      <c r="B230" s="130"/>
      <c r="C230" s="132">
        <v>4260</v>
      </c>
      <c r="D230" s="140" t="s">
        <v>13</v>
      </c>
      <c r="E230" s="165">
        <v>9055</v>
      </c>
      <c r="F230" s="325">
        <v>2540.62</v>
      </c>
      <c r="G230" s="75">
        <f t="shared" si="2"/>
        <v>28.057647708448368</v>
      </c>
    </row>
    <row r="231" spans="1:7" ht="12.75">
      <c r="A231" s="111"/>
      <c r="B231" s="130"/>
      <c r="C231" s="132">
        <v>4280</v>
      </c>
      <c r="D231" s="140" t="s">
        <v>116</v>
      </c>
      <c r="E231" s="165">
        <v>1000</v>
      </c>
      <c r="F231" s="325">
        <v>0</v>
      </c>
      <c r="G231" s="75">
        <f t="shared" si="2"/>
        <v>0</v>
      </c>
    </row>
    <row r="232" spans="1:7" ht="12.75">
      <c r="A232" s="111"/>
      <c r="B232" s="130"/>
      <c r="C232" s="132">
        <v>4300</v>
      </c>
      <c r="D232" s="140" t="s">
        <v>6</v>
      </c>
      <c r="E232" s="165">
        <v>8500</v>
      </c>
      <c r="F232" s="325">
        <v>3111.11</v>
      </c>
      <c r="G232" s="75">
        <f t="shared" si="2"/>
        <v>36.60129411764706</v>
      </c>
    </row>
    <row r="233" spans="1:7" ht="12.75">
      <c r="A233" s="111"/>
      <c r="B233" s="130"/>
      <c r="C233" s="132">
        <v>4350</v>
      </c>
      <c r="D233" s="140" t="s">
        <v>117</v>
      </c>
      <c r="E233" s="165">
        <v>1125</v>
      </c>
      <c r="F233" s="325">
        <v>50</v>
      </c>
      <c r="G233" s="75">
        <f t="shared" si="2"/>
        <v>4.444444444444445</v>
      </c>
    </row>
    <row r="234" spans="1:7" ht="12.75">
      <c r="A234" s="111"/>
      <c r="B234" s="130"/>
      <c r="C234" s="132">
        <v>4410</v>
      </c>
      <c r="D234" s="140" t="s">
        <v>14</v>
      </c>
      <c r="E234" s="165">
        <v>1300</v>
      </c>
      <c r="F234" s="325">
        <v>421.06</v>
      </c>
      <c r="G234" s="75">
        <f t="shared" si="2"/>
        <v>32.38923076923077</v>
      </c>
    </row>
    <row r="235" spans="1:7" ht="12.75">
      <c r="A235" s="111"/>
      <c r="B235" s="130"/>
      <c r="C235" s="132">
        <v>4430</v>
      </c>
      <c r="D235" s="140" t="s">
        <v>15</v>
      </c>
      <c r="E235" s="165">
        <v>400</v>
      </c>
      <c r="F235" s="325">
        <v>0</v>
      </c>
      <c r="G235" s="75">
        <f t="shared" si="2"/>
        <v>0</v>
      </c>
    </row>
    <row r="236" spans="1:7" ht="12.75">
      <c r="A236" s="111"/>
      <c r="B236" s="113"/>
      <c r="C236" s="159">
        <v>4440</v>
      </c>
      <c r="D236" s="133" t="s">
        <v>16</v>
      </c>
      <c r="E236" s="193">
        <v>53746</v>
      </c>
      <c r="F236" s="326">
        <v>0</v>
      </c>
      <c r="G236" s="190">
        <f t="shared" si="2"/>
        <v>0</v>
      </c>
    </row>
    <row r="237" spans="1:7" ht="12.75" customHeight="1">
      <c r="A237" s="134"/>
      <c r="B237" s="150">
        <v>80130</v>
      </c>
      <c r="C237" s="144"/>
      <c r="D237" s="85" t="s">
        <v>48</v>
      </c>
      <c r="E237" s="166">
        <f>SUM(E238:E256)</f>
        <v>3810198</v>
      </c>
      <c r="F237" s="327">
        <f>SUM(F238:F256)</f>
        <v>1972477.4000000001</v>
      </c>
      <c r="G237" s="68">
        <f t="shared" si="2"/>
        <v>51.768370042711695</v>
      </c>
    </row>
    <row r="238" spans="1:7" ht="12.75">
      <c r="A238" s="111"/>
      <c r="B238" s="153"/>
      <c r="C238" s="112">
        <v>3020</v>
      </c>
      <c r="D238" s="90" t="s">
        <v>114</v>
      </c>
      <c r="E238" s="56">
        <v>63568</v>
      </c>
      <c r="F238" s="328">
        <v>31004.76</v>
      </c>
      <c r="G238" s="69">
        <f t="shared" si="2"/>
        <v>48.77416310093128</v>
      </c>
    </row>
    <row r="239" spans="1:7" ht="12.75">
      <c r="A239" s="111"/>
      <c r="B239" s="141"/>
      <c r="C239" s="130">
        <v>4010</v>
      </c>
      <c r="D239" s="94" t="s">
        <v>8</v>
      </c>
      <c r="E239" s="60">
        <v>2092977</v>
      </c>
      <c r="F239" s="329">
        <v>1052015.29</v>
      </c>
      <c r="G239" s="73">
        <f t="shared" si="2"/>
        <v>50.26406358024958</v>
      </c>
    </row>
    <row r="240" spans="1:7" ht="12.75">
      <c r="A240" s="111"/>
      <c r="B240" s="141"/>
      <c r="C240" s="130">
        <v>4040</v>
      </c>
      <c r="D240" s="94" t="s">
        <v>9</v>
      </c>
      <c r="E240" s="60">
        <v>165140</v>
      </c>
      <c r="F240" s="329">
        <v>160633.97</v>
      </c>
      <c r="G240" s="73">
        <f t="shared" si="2"/>
        <v>97.27138791328571</v>
      </c>
    </row>
    <row r="241" spans="1:7" ht="12.75" customHeight="1">
      <c r="A241" s="111"/>
      <c r="B241" s="141"/>
      <c r="C241" s="130">
        <v>4110</v>
      </c>
      <c r="D241" s="94" t="s">
        <v>10</v>
      </c>
      <c r="E241" s="60">
        <v>406684</v>
      </c>
      <c r="F241" s="329">
        <v>209714.49</v>
      </c>
      <c r="G241" s="73">
        <f t="shared" si="2"/>
        <v>51.566938950143104</v>
      </c>
    </row>
    <row r="242" spans="1:7" ht="12.75">
      <c r="A242" s="111"/>
      <c r="B242" s="141"/>
      <c r="C242" s="130">
        <v>4120</v>
      </c>
      <c r="D242" s="94" t="s">
        <v>11</v>
      </c>
      <c r="E242" s="60">
        <v>57069</v>
      </c>
      <c r="F242" s="329">
        <v>29596.84</v>
      </c>
      <c r="G242" s="73">
        <f t="shared" si="2"/>
        <v>51.86150099002962</v>
      </c>
    </row>
    <row r="243" spans="1:7" ht="12.75">
      <c r="A243" s="111"/>
      <c r="B243" s="141"/>
      <c r="C243" s="130">
        <v>4170</v>
      </c>
      <c r="D243" s="94" t="s">
        <v>113</v>
      </c>
      <c r="E243" s="60">
        <v>7560</v>
      </c>
      <c r="F243" s="329">
        <v>3777.93</v>
      </c>
      <c r="G243" s="73">
        <f t="shared" si="2"/>
        <v>49.97261904761904</v>
      </c>
    </row>
    <row r="244" spans="1:7" ht="12.75" customHeight="1">
      <c r="A244" s="265"/>
      <c r="B244" s="141"/>
      <c r="C244" s="130">
        <v>4210</v>
      </c>
      <c r="D244" s="94" t="s">
        <v>12</v>
      </c>
      <c r="E244" s="60">
        <v>316500</v>
      </c>
      <c r="F244" s="329">
        <v>289525.56</v>
      </c>
      <c r="G244" s="73">
        <f t="shared" si="2"/>
        <v>91.47727014218009</v>
      </c>
    </row>
    <row r="245" spans="1:7" ht="12.75" customHeight="1">
      <c r="A245" s="265"/>
      <c r="B245" s="141"/>
      <c r="C245" s="130">
        <v>4240</v>
      </c>
      <c r="D245" s="94" t="s">
        <v>125</v>
      </c>
      <c r="E245" s="60">
        <v>1500</v>
      </c>
      <c r="F245" s="307">
        <v>599.7</v>
      </c>
      <c r="G245" s="73">
        <f t="shared" si="2"/>
        <v>39.980000000000004</v>
      </c>
    </row>
    <row r="246" spans="1:7" ht="12.75">
      <c r="A246" s="111"/>
      <c r="B246" s="141"/>
      <c r="C246" s="130">
        <v>4260</v>
      </c>
      <c r="D246" s="94" t="s">
        <v>13</v>
      </c>
      <c r="E246" s="60">
        <v>204590</v>
      </c>
      <c r="F246" s="307">
        <v>147243.37</v>
      </c>
      <c r="G246" s="73">
        <f aca="true" t="shared" si="3" ref="G246:G353">(F246/E246)*100</f>
        <v>71.96997409453051</v>
      </c>
    </row>
    <row r="247" spans="1:7" ht="12.75">
      <c r="A247" s="111"/>
      <c r="B247" s="141"/>
      <c r="C247" s="130">
        <v>4270</v>
      </c>
      <c r="D247" s="94" t="s">
        <v>23</v>
      </c>
      <c r="E247" s="60">
        <v>62500</v>
      </c>
      <c r="F247" s="307">
        <v>980</v>
      </c>
      <c r="G247" s="73">
        <f t="shared" si="3"/>
        <v>1.568</v>
      </c>
    </row>
    <row r="248" spans="1:7" ht="12.75">
      <c r="A248" s="111"/>
      <c r="B248" s="141"/>
      <c r="C248" s="130">
        <v>4280</v>
      </c>
      <c r="D248" s="94" t="s">
        <v>116</v>
      </c>
      <c r="E248" s="60">
        <v>2100</v>
      </c>
      <c r="F248" s="322">
        <v>1773.3</v>
      </c>
      <c r="G248" s="73">
        <f t="shared" si="3"/>
        <v>84.44285714285714</v>
      </c>
    </row>
    <row r="249" spans="1:7" ht="12.75">
      <c r="A249" s="173"/>
      <c r="B249" s="145"/>
      <c r="C249" s="113">
        <v>4300</v>
      </c>
      <c r="D249" s="98" t="s">
        <v>6</v>
      </c>
      <c r="E249" s="57">
        <v>60000</v>
      </c>
      <c r="F249" s="308">
        <v>36751.29</v>
      </c>
      <c r="G249" s="70">
        <f t="shared" si="3"/>
        <v>61.25215000000001</v>
      </c>
    </row>
    <row r="250" spans="1:7" ht="12.75">
      <c r="A250" s="111"/>
      <c r="B250" s="141"/>
      <c r="C250" s="130">
        <v>4350</v>
      </c>
      <c r="D250" s="94" t="s">
        <v>117</v>
      </c>
      <c r="E250" s="60">
        <v>4252</v>
      </c>
      <c r="F250" s="307">
        <v>3003.9</v>
      </c>
      <c r="G250" s="73">
        <f t="shared" si="3"/>
        <v>70.64675446848541</v>
      </c>
    </row>
    <row r="251" spans="1:7" ht="12.75">
      <c r="A251" s="107"/>
      <c r="B251" s="130"/>
      <c r="C251" s="130">
        <v>4410</v>
      </c>
      <c r="D251" s="140" t="s">
        <v>14</v>
      </c>
      <c r="E251" s="60">
        <v>2500</v>
      </c>
      <c r="F251" s="317">
        <v>355</v>
      </c>
      <c r="G251" s="75">
        <f t="shared" si="3"/>
        <v>14.2</v>
      </c>
    </row>
    <row r="252" spans="1:7" ht="12.75">
      <c r="A252" s="111"/>
      <c r="B252" s="141"/>
      <c r="C252" s="130">
        <v>4430</v>
      </c>
      <c r="D252" s="94" t="s">
        <v>15</v>
      </c>
      <c r="E252" s="60">
        <v>8430</v>
      </c>
      <c r="F252" s="307">
        <v>5446</v>
      </c>
      <c r="G252" s="73">
        <f t="shared" si="3"/>
        <v>64.60260972716489</v>
      </c>
    </row>
    <row r="253" spans="1:7" ht="12.75" customHeight="1">
      <c r="A253" s="111"/>
      <c r="B253" s="141"/>
      <c r="C253" s="130">
        <v>4440</v>
      </c>
      <c r="D253" s="94" t="s">
        <v>16</v>
      </c>
      <c r="E253" s="60">
        <v>120548</v>
      </c>
      <c r="F253" s="307">
        <v>0</v>
      </c>
      <c r="G253" s="73">
        <f t="shared" si="3"/>
        <v>0</v>
      </c>
    </row>
    <row r="254" spans="1:7" ht="12.75" customHeight="1">
      <c r="A254" s="107"/>
      <c r="B254" s="130"/>
      <c r="C254" s="130">
        <v>4480</v>
      </c>
      <c r="D254" s="140" t="s">
        <v>17</v>
      </c>
      <c r="E254" s="60">
        <v>80</v>
      </c>
      <c r="F254" s="317">
        <v>56</v>
      </c>
      <c r="G254" s="75">
        <f t="shared" si="3"/>
        <v>70</v>
      </c>
    </row>
    <row r="255" spans="1:7" ht="12.75">
      <c r="A255" s="111"/>
      <c r="B255" s="130"/>
      <c r="C255" s="125">
        <v>4530</v>
      </c>
      <c r="D255" s="126" t="s">
        <v>157</v>
      </c>
      <c r="E255" s="59">
        <v>4200</v>
      </c>
      <c r="F255" s="298">
        <v>0</v>
      </c>
      <c r="G255" s="73">
        <f t="shared" si="3"/>
        <v>0</v>
      </c>
    </row>
    <row r="256" spans="1:7" ht="12.75">
      <c r="A256" s="111"/>
      <c r="B256" s="130"/>
      <c r="C256" s="125">
        <v>6050</v>
      </c>
      <c r="D256" s="126" t="s">
        <v>72</v>
      </c>
      <c r="E256" s="59">
        <v>230000</v>
      </c>
      <c r="F256" s="298">
        <v>0</v>
      </c>
      <c r="G256" s="73">
        <f t="shared" si="3"/>
        <v>0</v>
      </c>
    </row>
    <row r="257" spans="1:7" ht="12.75" customHeight="1">
      <c r="A257" s="135"/>
      <c r="B257" s="150">
        <v>80134</v>
      </c>
      <c r="C257" s="150"/>
      <c r="D257" s="151" t="s">
        <v>49</v>
      </c>
      <c r="E257" s="152">
        <f>SUM(E258:E270)</f>
        <v>417576</v>
      </c>
      <c r="F257" s="319">
        <f>SUM(F258:F270)</f>
        <v>202687.48</v>
      </c>
      <c r="G257" s="69">
        <f t="shared" si="3"/>
        <v>48.539063547713475</v>
      </c>
    </row>
    <row r="258" spans="1:7" ht="12.75">
      <c r="A258" s="111"/>
      <c r="B258" s="153"/>
      <c r="C258" s="112">
        <v>3020</v>
      </c>
      <c r="D258" s="90" t="s">
        <v>114</v>
      </c>
      <c r="E258" s="56">
        <v>294</v>
      </c>
      <c r="F258" s="306">
        <v>0</v>
      </c>
      <c r="G258" s="69">
        <f t="shared" si="3"/>
        <v>0</v>
      </c>
    </row>
    <row r="259" spans="1:7" ht="12.75">
      <c r="A259" s="111"/>
      <c r="B259" s="141"/>
      <c r="C259" s="130">
        <v>4010</v>
      </c>
      <c r="D259" s="94" t="s">
        <v>8</v>
      </c>
      <c r="E259" s="60">
        <v>296540</v>
      </c>
      <c r="F259" s="330">
        <v>142793.85</v>
      </c>
      <c r="G259" s="204">
        <f t="shared" si="3"/>
        <v>48.15331827072234</v>
      </c>
    </row>
    <row r="260" spans="1:7" ht="12.75">
      <c r="A260" s="111"/>
      <c r="B260" s="141"/>
      <c r="C260" s="130">
        <v>4040</v>
      </c>
      <c r="D260" s="94" t="s">
        <v>9</v>
      </c>
      <c r="E260" s="60">
        <v>21688</v>
      </c>
      <c r="F260" s="307">
        <v>21687.47</v>
      </c>
      <c r="G260" s="73">
        <f t="shared" si="3"/>
        <v>99.99755625230543</v>
      </c>
    </row>
    <row r="261" spans="1:7" ht="12.75">
      <c r="A261" s="111"/>
      <c r="B261" s="141"/>
      <c r="C261" s="130">
        <v>4110</v>
      </c>
      <c r="D261" s="94" t="s">
        <v>10</v>
      </c>
      <c r="E261" s="60">
        <v>55467</v>
      </c>
      <c r="F261" s="307">
        <v>27857.55</v>
      </c>
      <c r="G261" s="73">
        <f t="shared" si="3"/>
        <v>50.223646492509054</v>
      </c>
    </row>
    <row r="262" spans="1:7" ht="12.75">
      <c r="A262" s="111"/>
      <c r="B262" s="141"/>
      <c r="C262" s="130">
        <v>4120</v>
      </c>
      <c r="D262" s="94" t="s">
        <v>11</v>
      </c>
      <c r="E262" s="60">
        <v>7665</v>
      </c>
      <c r="F262" s="307">
        <v>3869.66</v>
      </c>
      <c r="G262" s="73">
        <f t="shared" si="3"/>
        <v>50.484801043705154</v>
      </c>
    </row>
    <row r="263" spans="1:7" ht="12.75">
      <c r="A263" s="111"/>
      <c r="B263" s="141"/>
      <c r="C263" s="130">
        <v>4210</v>
      </c>
      <c r="D263" s="94" t="s">
        <v>12</v>
      </c>
      <c r="E263" s="60">
        <v>2448</v>
      </c>
      <c r="F263" s="307">
        <v>1324.37</v>
      </c>
      <c r="G263" s="73">
        <f t="shared" si="3"/>
        <v>54.100081699346404</v>
      </c>
    </row>
    <row r="264" spans="1:7" ht="12.75">
      <c r="A264" s="111"/>
      <c r="B264" s="141"/>
      <c r="C264" s="130">
        <v>4240</v>
      </c>
      <c r="D264" s="94" t="s">
        <v>125</v>
      </c>
      <c r="E264" s="60">
        <v>200</v>
      </c>
      <c r="F264" s="307">
        <v>135.5</v>
      </c>
      <c r="G264" s="73">
        <f t="shared" si="3"/>
        <v>67.75</v>
      </c>
    </row>
    <row r="265" spans="1:7" ht="12.75">
      <c r="A265" s="111"/>
      <c r="B265" s="141"/>
      <c r="C265" s="130">
        <v>4260</v>
      </c>
      <c r="D265" s="94" t="s">
        <v>13</v>
      </c>
      <c r="E265" s="60">
        <v>13550</v>
      </c>
      <c r="F265" s="307">
        <v>2257.63</v>
      </c>
      <c r="G265" s="73">
        <f t="shared" si="3"/>
        <v>16.661476014760147</v>
      </c>
    </row>
    <row r="266" spans="1:7" ht="12.75">
      <c r="A266" s="111"/>
      <c r="B266" s="141"/>
      <c r="C266" s="130">
        <v>4280</v>
      </c>
      <c r="D266" s="94" t="s">
        <v>116</v>
      </c>
      <c r="E266" s="60">
        <v>560</v>
      </c>
      <c r="F266" s="307">
        <v>0</v>
      </c>
      <c r="G266" s="73">
        <f t="shared" si="3"/>
        <v>0</v>
      </c>
    </row>
    <row r="267" spans="1:7" ht="12.75">
      <c r="A267" s="111"/>
      <c r="B267" s="141"/>
      <c r="C267" s="130">
        <v>4300</v>
      </c>
      <c r="D267" s="94" t="s">
        <v>6</v>
      </c>
      <c r="E267" s="60">
        <v>5120</v>
      </c>
      <c r="F267" s="307">
        <v>2547.25</v>
      </c>
      <c r="G267" s="73">
        <f t="shared" si="3"/>
        <v>49.7509765625</v>
      </c>
    </row>
    <row r="268" spans="1:7" ht="12.75">
      <c r="A268" s="111"/>
      <c r="B268" s="141"/>
      <c r="C268" s="130">
        <v>4410</v>
      </c>
      <c r="D268" s="94" t="s">
        <v>158</v>
      </c>
      <c r="E268" s="60">
        <v>220</v>
      </c>
      <c r="F268" s="307">
        <v>214.2</v>
      </c>
      <c r="G268" s="73">
        <f t="shared" si="3"/>
        <v>97.36363636363636</v>
      </c>
    </row>
    <row r="269" spans="1:7" ht="12.75">
      <c r="A269" s="111"/>
      <c r="B269" s="141"/>
      <c r="C269" s="130">
        <v>4430</v>
      </c>
      <c r="D269" s="94" t="s">
        <v>15</v>
      </c>
      <c r="E269" s="60">
        <v>200</v>
      </c>
      <c r="F269" s="307">
        <v>0</v>
      </c>
      <c r="G269" s="73">
        <f t="shared" si="3"/>
        <v>0</v>
      </c>
    </row>
    <row r="270" spans="1:7" ht="12.75">
      <c r="A270" s="111"/>
      <c r="B270" s="145"/>
      <c r="C270" s="113">
        <v>4440</v>
      </c>
      <c r="D270" s="98" t="s">
        <v>16</v>
      </c>
      <c r="E270" s="57">
        <v>13624</v>
      </c>
      <c r="F270" s="308">
        <v>0</v>
      </c>
      <c r="G270" s="70">
        <f t="shared" si="3"/>
        <v>0</v>
      </c>
    </row>
    <row r="271" spans="1:7" ht="25.5">
      <c r="A271" s="134"/>
      <c r="B271" s="46">
        <v>80140</v>
      </c>
      <c r="C271" s="150"/>
      <c r="D271" s="206" t="s">
        <v>71</v>
      </c>
      <c r="E271" s="207">
        <f>SUM(E272:E289)</f>
        <v>520977</v>
      </c>
      <c r="F271" s="350">
        <f>SUM(F272:F289)</f>
        <v>333350.17</v>
      </c>
      <c r="G271" s="192">
        <f t="shared" si="3"/>
        <v>63.98558285682478</v>
      </c>
    </row>
    <row r="272" spans="1:7" ht="36">
      <c r="A272" s="135"/>
      <c r="B272" s="36"/>
      <c r="C272" s="263">
        <v>2320</v>
      </c>
      <c r="D272" s="37" t="s">
        <v>128</v>
      </c>
      <c r="E272" s="264">
        <v>10000</v>
      </c>
      <c r="F272" s="345">
        <v>1340</v>
      </c>
      <c r="G272" s="259">
        <f t="shared" si="3"/>
        <v>13.4</v>
      </c>
    </row>
    <row r="273" spans="1:7" ht="36">
      <c r="A273" s="135"/>
      <c r="B273" s="42"/>
      <c r="C273" s="261">
        <v>2330</v>
      </c>
      <c r="D273" s="171" t="s">
        <v>159</v>
      </c>
      <c r="E273" s="262">
        <v>5000</v>
      </c>
      <c r="F273" s="349">
        <v>0</v>
      </c>
      <c r="G273" s="256">
        <f t="shared" si="3"/>
        <v>0</v>
      </c>
    </row>
    <row r="274" spans="1:7" ht="12.75" customHeight="1">
      <c r="A274" s="135"/>
      <c r="B274" s="42"/>
      <c r="C274" s="132">
        <v>3020</v>
      </c>
      <c r="D274" s="171" t="s">
        <v>114</v>
      </c>
      <c r="E274" s="262">
        <v>229</v>
      </c>
      <c r="F274" s="317">
        <v>0</v>
      </c>
      <c r="G274" s="75">
        <f t="shared" si="3"/>
        <v>0</v>
      </c>
    </row>
    <row r="275" spans="1:7" ht="12.75">
      <c r="A275" s="111"/>
      <c r="B275" s="130"/>
      <c r="C275" s="132">
        <v>4010</v>
      </c>
      <c r="D275" s="140" t="s">
        <v>8</v>
      </c>
      <c r="E275" s="165">
        <v>263263</v>
      </c>
      <c r="F275" s="318">
        <v>159625.37</v>
      </c>
      <c r="G275" s="75">
        <f t="shared" si="3"/>
        <v>60.63342361060992</v>
      </c>
    </row>
    <row r="276" spans="1:7" ht="12.75" customHeight="1">
      <c r="A276" s="111"/>
      <c r="B276" s="130"/>
      <c r="C276" s="132">
        <v>4040</v>
      </c>
      <c r="D276" s="140" t="s">
        <v>9</v>
      </c>
      <c r="E276" s="165">
        <v>23000</v>
      </c>
      <c r="F276" s="317">
        <v>22270.09</v>
      </c>
      <c r="G276" s="75">
        <f t="shared" si="3"/>
        <v>96.82647826086956</v>
      </c>
    </row>
    <row r="277" spans="1:7" ht="12.75" customHeight="1">
      <c r="A277" s="111"/>
      <c r="B277" s="130"/>
      <c r="C277" s="132">
        <v>4110</v>
      </c>
      <c r="D277" s="140" t="s">
        <v>10</v>
      </c>
      <c r="E277" s="165">
        <v>50881</v>
      </c>
      <c r="F277" s="317">
        <v>30259.94</v>
      </c>
      <c r="G277" s="75">
        <f t="shared" si="3"/>
        <v>59.471983648120116</v>
      </c>
    </row>
    <row r="278" spans="1:7" ht="12.75" customHeight="1">
      <c r="A278" s="111"/>
      <c r="B278" s="130"/>
      <c r="C278" s="132">
        <v>4120</v>
      </c>
      <c r="D278" s="140" t="s">
        <v>11</v>
      </c>
      <c r="E278" s="165">
        <v>6930</v>
      </c>
      <c r="F278" s="317">
        <v>4156.26</v>
      </c>
      <c r="G278" s="75">
        <f t="shared" si="3"/>
        <v>59.97489177489178</v>
      </c>
    </row>
    <row r="279" spans="1:7" ht="12.75" customHeight="1">
      <c r="A279" s="111"/>
      <c r="B279" s="130"/>
      <c r="C279" s="132">
        <v>4170</v>
      </c>
      <c r="D279" s="140" t="s">
        <v>113</v>
      </c>
      <c r="E279" s="165">
        <v>15670</v>
      </c>
      <c r="F279" s="317">
        <v>3062.17</v>
      </c>
      <c r="G279" s="75">
        <f t="shared" si="3"/>
        <v>19.541608168474795</v>
      </c>
    </row>
    <row r="280" spans="1:7" ht="12.75" customHeight="1">
      <c r="A280" s="111"/>
      <c r="B280" s="130"/>
      <c r="C280" s="132">
        <v>4210</v>
      </c>
      <c r="D280" s="140" t="s">
        <v>12</v>
      </c>
      <c r="E280" s="165">
        <v>13256</v>
      </c>
      <c r="F280" s="317">
        <v>9503.96</v>
      </c>
      <c r="G280" s="75">
        <f t="shared" si="3"/>
        <v>71.69553409776704</v>
      </c>
    </row>
    <row r="281" spans="1:7" ht="12.75" customHeight="1">
      <c r="A281" s="111"/>
      <c r="B281" s="130"/>
      <c r="C281" s="132">
        <v>4260</v>
      </c>
      <c r="D281" s="140" t="s">
        <v>13</v>
      </c>
      <c r="E281" s="165">
        <v>5725</v>
      </c>
      <c r="F281" s="317">
        <v>4730.76</v>
      </c>
      <c r="G281" s="75">
        <f t="shared" si="3"/>
        <v>82.63336244541485</v>
      </c>
    </row>
    <row r="282" spans="1:7" ht="12.75" customHeight="1">
      <c r="A282" s="111"/>
      <c r="B282" s="130"/>
      <c r="C282" s="132">
        <v>4270</v>
      </c>
      <c r="D282" s="140" t="s">
        <v>23</v>
      </c>
      <c r="E282" s="165">
        <v>1100</v>
      </c>
      <c r="F282" s="317">
        <v>0</v>
      </c>
      <c r="G282" s="75">
        <f t="shared" si="3"/>
        <v>0</v>
      </c>
    </row>
    <row r="283" spans="1:7" ht="12.75" customHeight="1">
      <c r="A283" s="111"/>
      <c r="B283" s="130"/>
      <c r="C283" s="132">
        <v>4280</v>
      </c>
      <c r="D283" s="140" t="s">
        <v>116</v>
      </c>
      <c r="E283" s="165">
        <v>660</v>
      </c>
      <c r="F283" s="317">
        <v>100</v>
      </c>
      <c r="G283" s="75">
        <f t="shared" si="3"/>
        <v>15.151515151515152</v>
      </c>
    </row>
    <row r="284" spans="1:7" ht="12.75" customHeight="1">
      <c r="A284" s="111"/>
      <c r="B284" s="130"/>
      <c r="C284" s="132">
        <v>4300</v>
      </c>
      <c r="D284" s="140" t="s">
        <v>6</v>
      </c>
      <c r="E284" s="165">
        <v>11180</v>
      </c>
      <c r="F284" s="318">
        <v>11048.14</v>
      </c>
      <c r="G284" s="75">
        <f t="shared" si="3"/>
        <v>98.820572450805</v>
      </c>
    </row>
    <row r="285" spans="1:7" ht="12.75" customHeight="1">
      <c r="A285" s="111"/>
      <c r="B285" s="130"/>
      <c r="C285" s="132">
        <v>4350</v>
      </c>
      <c r="D285" s="140" t="s">
        <v>117</v>
      </c>
      <c r="E285" s="165">
        <v>1110</v>
      </c>
      <c r="F285" s="317">
        <v>406.87</v>
      </c>
      <c r="G285" s="75">
        <f t="shared" si="3"/>
        <v>36.65495495495495</v>
      </c>
    </row>
    <row r="286" spans="1:7" ht="12.75" customHeight="1">
      <c r="A286" s="111"/>
      <c r="B286" s="130"/>
      <c r="C286" s="132">
        <v>4410</v>
      </c>
      <c r="D286" s="140" t="s">
        <v>14</v>
      </c>
      <c r="E286" s="165">
        <v>500</v>
      </c>
      <c r="F286" s="317">
        <v>339.9</v>
      </c>
      <c r="G286" s="75">
        <f t="shared" si="3"/>
        <v>67.97999999999999</v>
      </c>
    </row>
    <row r="287" spans="1:7" ht="12.75">
      <c r="A287" s="111"/>
      <c r="B287" s="130"/>
      <c r="C287" s="132">
        <v>4430</v>
      </c>
      <c r="D287" s="140" t="s">
        <v>15</v>
      </c>
      <c r="E287" s="165">
        <v>2440</v>
      </c>
      <c r="F287" s="318">
        <v>609</v>
      </c>
      <c r="G287" s="75">
        <f t="shared" si="3"/>
        <v>24.959016393442624</v>
      </c>
    </row>
    <row r="288" spans="1:7" ht="12.75">
      <c r="A288" s="111"/>
      <c r="B288" s="130"/>
      <c r="C288" s="132">
        <v>4440</v>
      </c>
      <c r="D288" s="140" t="s">
        <v>16</v>
      </c>
      <c r="E288" s="165">
        <v>20578</v>
      </c>
      <c r="F288" s="317">
        <v>0</v>
      </c>
      <c r="G288" s="75">
        <f t="shared" si="3"/>
        <v>0</v>
      </c>
    </row>
    <row r="289" spans="1:7" ht="12.75">
      <c r="A289" s="111"/>
      <c r="B289" s="113"/>
      <c r="C289" s="159">
        <v>6050</v>
      </c>
      <c r="D289" s="133" t="s">
        <v>72</v>
      </c>
      <c r="E289" s="193">
        <v>89455</v>
      </c>
      <c r="F289" s="290">
        <v>85897.71</v>
      </c>
      <c r="G289" s="190">
        <f t="shared" si="3"/>
        <v>96.02337488122521</v>
      </c>
    </row>
    <row r="290" spans="1:7" ht="12.75">
      <c r="A290" s="107"/>
      <c r="B290" s="150">
        <v>80144</v>
      </c>
      <c r="C290" s="157"/>
      <c r="D290" s="85" t="s">
        <v>129</v>
      </c>
      <c r="E290" s="152">
        <f>SUM(E291:E296)</f>
        <v>106394</v>
      </c>
      <c r="F290" s="286">
        <f>SUM(F291:F296)</f>
        <v>55991.56999999999</v>
      </c>
      <c r="G290" s="68">
        <f t="shared" si="3"/>
        <v>52.626623681786555</v>
      </c>
    </row>
    <row r="291" spans="1:7" ht="12.75" customHeight="1">
      <c r="A291" s="111"/>
      <c r="B291" s="267"/>
      <c r="C291" s="36">
        <v>4218</v>
      </c>
      <c r="D291" s="90" t="s">
        <v>12</v>
      </c>
      <c r="E291" s="56">
        <v>4662</v>
      </c>
      <c r="F291" s="306">
        <v>2026.63</v>
      </c>
      <c r="G291" s="69">
        <f t="shared" si="3"/>
        <v>43.47125697125697</v>
      </c>
    </row>
    <row r="292" spans="1:7" ht="12.75" customHeight="1">
      <c r="A292" s="111"/>
      <c r="B292" s="268"/>
      <c r="C292" s="42">
        <v>4219</v>
      </c>
      <c r="D292" s="94" t="s">
        <v>12</v>
      </c>
      <c r="E292" s="60">
        <v>1554</v>
      </c>
      <c r="F292" s="307">
        <v>675.54</v>
      </c>
      <c r="G292" s="73">
        <f t="shared" si="3"/>
        <v>43.47104247104247</v>
      </c>
    </row>
    <row r="293" spans="1:7" ht="12.75" customHeight="1">
      <c r="A293" s="111"/>
      <c r="B293" s="268"/>
      <c r="C293" s="42">
        <v>4308</v>
      </c>
      <c r="D293" s="94" t="s">
        <v>6</v>
      </c>
      <c r="E293" s="60">
        <v>45878</v>
      </c>
      <c r="F293" s="307">
        <v>34336.21</v>
      </c>
      <c r="G293" s="73">
        <f t="shared" si="3"/>
        <v>74.84242992283883</v>
      </c>
    </row>
    <row r="294" spans="1:7" ht="12.75" customHeight="1">
      <c r="A294" s="111"/>
      <c r="B294" s="268"/>
      <c r="C294" s="42">
        <v>4309</v>
      </c>
      <c r="D294" s="94" t="s">
        <v>6</v>
      </c>
      <c r="E294" s="60">
        <v>15293</v>
      </c>
      <c r="F294" s="307">
        <v>11445.39</v>
      </c>
      <c r="G294" s="73">
        <f t="shared" si="3"/>
        <v>74.84071143660498</v>
      </c>
    </row>
    <row r="295" spans="1:7" ht="12.75" customHeight="1">
      <c r="A295" s="111"/>
      <c r="B295" s="268"/>
      <c r="C295" s="42">
        <v>4418</v>
      </c>
      <c r="D295" s="94" t="s">
        <v>14</v>
      </c>
      <c r="E295" s="60">
        <v>29255</v>
      </c>
      <c r="F295" s="307">
        <v>5630.85</v>
      </c>
      <c r="G295" s="73">
        <f t="shared" si="3"/>
        <v>19.247479063407965</v>
      </c>
    </row>
    <row r="296" spans="1:7" ht="12.75" customHeight="1">
      <c r="A296" s="111"/>
      <c r="B296" s="269"/>
      <c r="C296" s="44">
        <v>4419</v>
      </c>
      <c r="D296" s="98" t="s">
        <v>14</v>
      </c>
      <c r="E296" s="57">
        <v>9752</v>
      </c>
      <c r="F296" s="308">
        <v>1876.95</v>
      </c>
      <c r="G296" s="73">
        <f t="shared" si="3"/>
        <v>19.246821164889255</v>
      </c>
    </row>
    <row r="297" spans="1:7" ht="12.75" customHeight="1">
      <c r="A297" s="134"/>
      <c r="B297" s="173">
        <v>80145</v>
      </c>
      <c r="C297" s="120"/>
      <c r="D297" s="124" t="s">
        <v>81</v>
      </c>
      <c r="E297" s="119">
        <f>E298</f>
        <v>1000</v>
      </c>
      <c r="F297" s="289">
        <v>0</v>
      </c>
      <c r="G297" s="24">
        <f t="shared" si="3"/>
        <v>0</v>
      </c>
    </row>
    <row r="298" spans="1:7" ht="12.75" customHeight="1">
      <c r="A298" s="134"/>
      <c r="B298" s="118"/>
      <c r="C298" s="113">
        <v>4170</v>
      </c>
      <c r="D298" s="133" t="s">
        <v>113</v>
      </c>
      <c r="E298" s="54">
        <v>1000</v>
      </c>
      <c r="F298" s="289">
        <v>0</v>
      </c>
      <c r="G298" s="73">
        <f t="shared" si="3"/>
        <v>0</v>
      </c>
    </row>
    <row r="299" spans="1:7" ht="12.75" customHeight="1">
      <c r="A299" s="279"/>
      <c r="B299" s="143">
        <v>80146</v>
      </c>
      <c r="C299" s="138"/>
      <c r="D299" s="139" t="s">
        <v>74</v>
      </c>
      <c r="E299" s="58">
        <f>SUM(E300:E301)</f>
        <v>52188</v>
      </c>
      <c r="F299" s="289">
        <f>SUM(F300,F301)</f>
        <v>15950.119999999999</v>
      </c>
      <c r="G299" s="24">
        <f t="shared" si="3"/>
        <v>30.56281137426228</v>
      </c>
    </row>
    <row r="300" spans="1:7" ht="12.75" customHeight="1">
      <c r="A300" s="135"/>
      <c r="B300" s="130"/>
      <c r="C300" s="132">
        <v>4300</v>
      </c>
      <c r="D300" s="140" t="s">
        <v>6</v>
      </c>
      <c r="E300" s="165">
        <v>40000</v>
      </c>
      <c r="F300" s="321">
        <v>11364.42</v>
      </c>
      <c r="G300" s="73">
        <f t="shared" si="3"/>
        <v>28.41105</v>
      </c>
    </row>
    <row r="301" spans="1:7" ht="12.75" customHeight="1">
      <c r="A301" s="135"/>
      <c r="B301" s="113"/>
      <c r="C301" s="159">
        <v>4410</v>
      </c>
      <c r="D301" s="133" t="s">
        <v>14</v>
      </c>
      <c r="E301" s="193">
        <v>12188</v>
      </c>
      <c r="F301" s="302">
        <v>4585.7</v>
      </c>
      <c r="G301" s="70">
        <f t="shared" si="3"/>
        <v>37.62471283229406</v>
      </c>
    </row>
    <row r="302" spans="1:7" ht="12.75" customHeight="1">
      <c r="A302" s="134"/>
      <c r="B302" s="173">
        <v>80195</v>
      </c>
      <c r="C302" s="120"/>
      <c r="D302" s="378" t="s">
        <v>35</v>
      </c>
      <c r="E302" s="53">
        <f>SUM(E303:E307)</f>
        <v>184045</v>
      </c>
      <c r="F302" s="312">
        <f>SUM(F303:F307)</f>
        <v>0</v>
      </c>
      <c r="G302" s="71">
        <f t="shared" si="3"/>
        <v>0</v>
      </c>
    </row>
    <row r="303" spans="1:7" ht="12.75" customHeight="1">
      <c r="A303" s="135"/>
      <c r="B303" s="141"/>
      <c r="C303" s="130">
        <v>4010</v>
      </c>
      <c r="D303" s="126" t="s">
        <v>8</v>
      </c>
      <c r="E303" s="165">
        <v>5400</v>
      </c>
      <c r="F303" s="294">
        <v>0</v>
      </c>
      <c r="G303" s="73">
        <f t="shared" si="3"/>
        <v>0</v>
      </c>
    </row>
    <row r="304" spans="1:7" ht="12.75" customHeight="1">
      <c r="A304" s="135"/>
      <c r="B304" s="141"/>
      <c r="C304" s="130">
        <v>4110</v>
      </c>
      <c r="D304" s="140" t="s">
        <v>10</v>
      </c>
      <c r="E304" s="165">
        <v>999</v>
      </c>
      <c r="F304" s="298">
        <v>0</v>
      </c>
      <c r="G304" s="73">
        <f t="shared" si="3"/>
        <v>0</v>
      </c>
    </row>
    <row r="305" spans="1:7" ht="12.75" customHeight="1">
      <c r="A305" s="134"/>
      <c r="B305" s="130"/>
      <c r="C305" s="130">
        <v>4120</v>
      </c>
      <c r="D305" s="140" t="s">
        <v>11</v>
      </c>
      <c r="E305" s="60">
        <v>132</v>
      </c>
      <c r="F305" s="317">
        <v>0</v>
      </c>
      <c r="G305" s="75">
        <f t="shared" si="3"/>
        <v>0</v>
      </c>
    </row>
    <row r="306" spans="1:7" ht="12.75" customHeight="1">
      <c r="A306" s="135"/>
      <c r="B306" s="141"/>
      <c r="C306" s="130">
        <v>4270</v>
      </c>
      <c r="D306" s="140" t="s">
        <v>23</v>
      </c>
      <c r="E306" s="165">
        <v>107514</v>
      </c>
      <c r="F306" s="298">
        <v>0</v>
      </c>
      <c r="G306" s="73">
        <f t="shared" si="3"/>
        <v>0</v>
      </c>
    </row>
    <row r="307" spans="1:7" ht="14.25" customHeight="1">
      <c r="A307" s="134"/>
      <c r="B307" s="159"/>
      <c r="C307" s="113">
        <v>4440</v>
      </c>
      <c r="D307" s="98" t="s">
        <v>16</v>
      </c>
      <c r="E307" s="189">
        <v>70000</v>
      </c>
      <c r="F307" s="296">
        <v>0</v>
      </c>
      <c r="G307" s="73">
        <f t="shared" si="3"/>
        <v>0</v>
      </c>
    </row>
    <row r="308" spans="1:7" ht="14.25" customHeight="1">
      <c r="A308" s="142">
        <v>803</v>
      </c>
      <c r="B308" s="142"/>
      <c r="C308" s="142"/>
      <c r="D308" s="80" t="s">
        <v>130</v>
      </c>
      <c r="E308" s="66">
        <f>E309</f>
        <v>65704</v>
      </c>
      <c r="F308" s="331">
        <f>SUM(F309)</f>
        <v>48103.4</v>
      </c>
      <c r="G308" s="67">
        <f t="shared" si="3"/>
        <v>73.21228540119323</v>
      </c>
    </row>
    <row r="309" spans="1:7" ht="12.75" customHeight="1">
      <c r="A309" s="135"/>
      <c r="B309" s="150">
        <v>80309</v>
      </c>
      <c r="C309" s="150"/>
      <c r="D309" s="151" t="s">
        <v>131</v>
      </c>
      <c r="E309" s="152">
        <f>SUM(E310:E311)</f>
        <v>65704</v>
      </c>
      <c r="F309" s="291">
        <f>SUM(F310:F311)</f>
        <v>48103.4</v>
      </c>
      <c r="G309" s="24">
        <f t="shared" si="3"/>
        <v>73.21228540119323</v>
      </c>
    </row>
    <row r="310" spans="1:7" ht="12.75" customHeight="1">
      <c r="A310" s="135"/>
      <c r="B310" s="153"/>
      <c r="C310" s="112">
        <v>3218</v>
      </c>
      <c r="D310" s="37" t="s">
        <v>132</v>
      </c>
      <c r="E310" s="56">
        <v>49278</v>
      </c>
      <c r="F310" s="321">
        <v>36077.55</v>
      </c>
      <c r="G310" s="73">
        <f t="shared" si="3"/>
        <v>73.21228540119323</v>
      </c>
    </row>
    <row r="311" spans="1:7" ht="12.75" customHeight="1">
      <c r="A311" s="136"/>
      <c r="B311" s="145"/>
      <c r="C311" s="145">
        <v>3219</v>
      </c>
      <c r="D311" s="270" t="s">
        <v>132</v>
      </c>
      <c r="E311" s="54">
        <v>16426</v>
      </c>
      <c r="F311" s="321">
        <v>12025.85</v>
      </c>
      <c r="G311" s="73">
        <f t="shared" si="3"/>
        <v>73.21228540119323</v>
      </c>
    </row>
    <row r="312" spans="1:7" ht="14.25">
      <c r="A312" s="142">
        <v>851</v>
      </c>
      <c r="B312" s="127"/>
      <c r="C312" s="127"/>
      <c r="D312" s="80" t="s">
        <v>51</v>
      </c>
      <c r="E312" s="66">
        <f>SUM(E313,E316,E320,E322)</f>
        <v>2707092</v>
      </c>
      <c r="F312" s="332">
        <f>SUM(F313,F316,F320,F322)</f>
        <v>1430281.48</v>
      </c>
      <c r="G312" s="67">
        <f t="shared" si="3"/>
        <v>52.83460924120791</v>
      </c>
    </row>
    <row r="313" spans="1:7" ht="12.75" customHeight="1">
      <c r="A313" s="148"/>
      <c r="B313" s="109">
        <v>85111</v>
      </c>
      <c r="C313" s="109"/>
      <c r="D313" s="110" t="s">
        <v>154</v>
      </c>
      <c r="E313" s="55">
        <f>SUM(E314:E315)</f>
        <v>1847192</v>
      </c>
      <c r="F313" s="299">
        <f>SUM(F314,F315)</f>
        <v>1058078.43</v>
      </c>
      <c r="G313" s="24">
        <f t="shared" si="3"/>
        <v>57.28037096306176</v>
      </c>
    </row>
    <row r="314" spans="1:7" ht="35.25" customHeight="1">
      <c r="A314" s="254"/>
      <c r="B314" s="153"/>
      <c r="C314" s="36">
        <v>6220</v>
      </c>
      <c r="D314" s="90" t="s">
        <v>155</v>
      </c>
      <c r="E314" s="91">
        <v>1602496</v>
      </c>
      <c r="F314" s="351">
        <v>996709.8</v>
      </c>
      <c r="G314" s="204">
        <f t="shared" si="3"/>
        <v>62.197334657933624</v>
      </c>
    </row>
    <row r="315" spans="1:7" ht="36" customHeight="1">
      <c r="A315" s="254"/>
      <c r="B315" s="145"/>
      <c r="C315" s="44">
        <v>6229</v>
      </c>
      <c r="D315" s="98" t="s">
        <v>155</v>
      </c>
      <c r="E315" s="99">
        <v>244696</v>
      </c>
      <c r="F315" s="352">
        <v>61368.63</v>
      </c>
      <c r="G315" s="204">
        <f t="shared" si="3"/>
        <v>25.07953951024945</v>
      </c>
    </row>
    <row r="316" spans="1:7" ht="12.75">
      <c r="A316" s="107"/>
      <c r="B316" s="118">
        <v>85153</v>
      </c>
      <c r="C316" s="118"/>
      <c r="D316" s="124" t="s">
        <v>52</v>
      </c>
      <c r="E316" s="53">
        <f>SUM(E317:E319)</f>
        <v>6000</v>
      </c>
      <c r="F316" s="293">
        <f>SUM(F317:F319)</f>
        <v>98.71</v>
      </c>
      <c r="G316" s="24">
        <f t="shared" si="3"/>
        <v>1.6451666666666667</v>
      </c>
    </row>
    <row r="317" spans="1:7" ht="12.75">
      <c r="A317" s="107"/>
      <c r="B317" s="109"/>
      <c r="C317" s="125">
        <v>4170</v>
      </c>
      <c r="D317" s="126" t="s">
        <v>113</v>
      </c>
      <c r="E317" s="59">
        <v>5000</v>
      </c>
      <c r="F317" s="294">
        <v>0</v>
      </c>
      <c r="G317" s="69">
        <f t="shared" si="3"/>
        <v>0</v>
      </c>
    </row>
    <row r="318" spans="1:7" ht="12.75">
      <c r="A318" s="130"/>
      <c r="B318" s="125"/>
      <c r="C318" s="125">
        <v>4210</v>
      </c>
      <c r="D318" s="126" t="s">
        <v>12</v>
      </c>
      <c r="E318" s="59">
        <v>500</v>
      </c>
      <c r="F318" s="298">
        <v>98.71</v>
      </c>
      <c r="G318" s="73">
        <f t="shared" si="3"/>
        <v>19.741999999999997</v>
      </c>
    </row>
    <row r="319" spans="1:7" ht="12.75">
      <c r="A319" s="130"/>
      <c r="B319" s="121"/>
      <c r="C319" s="121">
        <v>4300</v>
      </c>
      <c r="D319" s="122" t="s">
        <v>6</v>
      </c>
      <c r="E319" s="54">
        <v>500</v>
      </c>
      <c r="F319" s="296">
        <v>0</v>
      </c>
      <c r="G319" s="70">
        <f t="shared" si="3"/>
        <v>0</v>
      </c>
    </row>
    <row r="320" spans="1:7" ht="38.25">
      <c r="A320" s="134"/>
      <c r="B320" s="172">
        <v>85156</v>
      </c>
      <c r="C320" s="118"/>
      <c r="D320" s="124" t="s">
        <v>53</v>
      </c>
      <c r="E320" s="64">
        <v>845900</v>
      </c>
      <c r="F320" s="334">
        <v>371607.34</v>
      </c>
      <c r="G320" s="198">
        <f t="shared" si="3"/>
        <v>43.93041021397329</v>
      </c>
    </row>
    <row r="321" spans="1:7" ht="12.75">
      <c r="A321" s="107"/>
      <c r="B321" s="118"/>
      <c r="C321" s="121">
        <v>4130</v>
      </c>
      <c r="D321" s="133" t="s">
        <v>54</v>
      </c>
      <c r="E321" s="57">
        <v>845900</v>
      </c>
      <c r="F321" s="301">
        <v>371607.34</v>
      </c>
      <c r="G321" s="24">
        <f t="shared" si="3"/>
        <v>43.93041021397329</v>
      </c>
    </row>
    <row r="322" spans="1:7" ht="12.75">
      <c r="A322" s="107"/>
      <c r="B322" s="143">
        <v>85195</v>
      </c>
      <c r="C322" s="144"/>
      <c r="D322" s="85" t="s">
        <v>35</v>
      </c>
      <c r="E322" s="166">
        <f>SUM(E323:E325)</f>
        <v>8000</v>
      </c>
      <c r="F322" s="319">
        <f>SUM(F323:F325)</f>
        <v>497</v>
      </c>
      <c r="G322" s="69">
        <f t="shared" si="3"/>
        <v>6.2125</v>
      </c>
    </row>
    <row r="323" spans="1:7" ht="23.25" customHeight="1">
      <c r="A323" s="111"/>
      <c r="B323" s="141"/>
      <c r="C323" s="45">
        <v>2820</v>
      </c>
      <c r="D323" s="205" t="s">
        <v>133</v>
      </c>
      <c r="E323" s="264">
        <v>6000</v>
      </c>
      <c r="F323" s="345">
        <v>0</v>
      </c>
      <c r="G323" s="192">
        <f t="shared" si="3"/>
        <v>0</v>
      </c>
    </row>
    <row r="324" spans="1:7" ht="12.75" customHeight="1">
      <c r="A324" s="111"/>
      <c r="B324" s="141"/>
      <c r="C324" s="141">
        <v>4210</v>
      </c>
      <c r="D324" s="140" t="s">
        <v>12</v>
      </c>
      <c r="E324" s="165">
        <v>1000</v>
      </c>
      <c r="F324" s="317">
        <v>497</v>
      </c>
      <c r="G324" s="73">
        <f>(F324/E324)*100</f>
        <v>49.7</v>
      </c>
    </row>
    <row r="325" spans="1:7" ht="12.75">
      <c r="A325" s="111"/>
      <c r="B325" s="141"/>
      <c r="C325" s="145">
        <v>4230</v>
      </c>
      <c r="D325" s="133" t="s">
        <v>40</v>
      </c>
      <c r="E325" s="193">
        <v>1000</v>
      </c>
      <c r="F325" s="290">
        <v>0</v>
      </c>
      <c r="G325" s="70">
        <f t="shared" si="3"/>
        <v>0</v>
      </c>
    </row>
    <row r="326" spans="1:7" ht="14.25">
      <c r="A326" s="9">
        <v>852</v>
      </c>
      <c r="B326" s="9"/>
      <c r="C326" s="381"/>
      <c r="D326" s="382" t="s">
        <v>83</v>
      </c>
      <c r="E326" s="52">
        <f>SUM(E327,E344,E361,E367,E380)</f>
        <v>2194010</v>
      </c>
      <c r="F326" s="316">
        <f>SUM(F327,F344,F361,F367,F380)</f>
        <v>1122613.07</v>
      </c>
      <c r="G326" s="72">
        <f t="shared" si="3"/>
        <v>51.167181097624905</v>
      </c>
    </row>
    <row r="327" spans="1:7" ht="12.75">
      <c r="A327" s="13"/>
      <c r="B327" s="150">
        <v>85201</v>
      </c>
      <c r="C327" s="144"/>
      <c r="D327" s="85" t="s">
        <v>55</v>
      </c>
      <c r="E327" s="152">
        <f>SUM(E328:E343)</f>
        <v>316624</v>
      </c>
      <c r="F327" s="311">
        <f>SUM(F328:F343)</f>
        <v>182638.37000000005</v>
      </c>
      <c r="G327" s="68">
        <f t="shared" si="3"/>
        <v>57.68304676840671</v>
      </c>
    </row>
    <row r="328" spans="1:7" ht="36">
      <c r="A328" s="13"/>
      <c r="B328" s="174"/>
      <c r="C328" s="36">
        <v>2320</v>
      </c>
      <c r="D328" s="90" t="s">
        <v>128</v>
      </c>
      <c r="E328" s="91">
        <v>166110</v>
      </c>
      <c r="F328" s="305">
        <v>108694.97</v>
      </c>
      <c r="G328" s="192">
        <f t="shared" si="3"/>
        <v>65.43553669255313</v>
      </c>
    </row>
    <row r="329" spans="1:7" ht="12.75">
      <c r="A329" s="13"/>
      <c r="B329" s="141"/>
      <c r="C329" s="130">
        <v>3110</v>
      </c>
      <c r="D329" s="94" t="s">
        <v>56</v>
      </c>
      <c r="E329" s="60">
        <v>71589</v>
      </c>
      <c r="F329" s="298">
        <v>32484.84</v>
      </c>
      <c r="G329" s="73">
        <f t="shared" si="3"/>
        <v>45.37685957339815</v>
      </c>
    </row>
    <row r="330" spans="1:7" ht="12.75">
      <c r="A330" s="13"/>
      <c r="B330" s="141"/>
      <c r="C330" s="130">
        <v>4010</v>
      </c>
      <c r="D330" s="94" t="s">
        <v>8</v>
      </c>
      <c r="E330" s="60">
        <v>42565</v>
      </c>
      <c r="F330" s="298">
        <v>25347.01</v>
      </c>
      <c r="G330" s="73">
        <f t="shared" si="3"/>
        <v>59.54894866674497</v>
      </c>
    </row>
    <row r="331" spans="1:7" ht="12.75">
      <c r="A331" s="18"/>
      <c r="B331" s="130"/>
      <c r="C331" s="130">
        <v>4040</v>
      </c>
      <c r="D331" s="140" t="s">
        <v>9</v>
      </c>
      <c r="E331" s="59">
        <v>3774</v>
      </c>
      <c r="F331" s="298">
        <v>3774.1</v>
      </c>
      <c r="G331" s="73">
        <f t="shared" si="3"/>
        <v>100.00264970853206</v>
      </c>
    </row>
    <row r="332" spans="1:7" ht="12.75">
      <c r="A332" s="13"/>
      <c r="B332" s="141"/>
      <c r="C332" s="130">
        <v>4110</v>
      </c>
      <c r="D332" s="94" t="s">
        <v>10</v>
      </c>
      <c r="E332" s="60">
        <v>8525</v>
      </c>
      <c r="F332" s="298">
        <v>5656.61</v>
      </c>
      <c r="G332" s="73">
        <f t="shared" si="3"/>
        <v>66.35319648093841</v>
      </c>
    </row>
    <row r="333" spans="1:7" ht="12.75">
      <c r="A333" s="18"/>
      <c r="B333" s="141"/>
      <c r="C333" s="130">
        <v>4120</v>
      </c>
      <c r="D333" s="94" t="s">
        <v>11</v>
      </c>
      <c r="E333" s="60">
        <v>1181</v>
      </c>
      <c r="F333" s="307">
        <v>720.39</v>
      </c>
      <c r="G333" s="73">
        <f t="shared" si="3"/>
        <v>60.99830651989839</v>
      </c>
    </row>
    <row r="334" spans="1:7" ht="12.75">
      <c r="A334" s="18"/>
      <c r="B334" s="130"/>
      <c r="C334" s="130">
        <v>4170</v>
      </c>
      <c r="D334" s="140" t="s">
        <v>113</v>
      </c>
      <c r="E334" s="60">
        <v>1900</v>
      </c>
      <c r="F334" s="307">
        <v>0</v>
      </c>
      <c r="G334" s="73">
        <f t="shared" si="3"/>
        <v>0</v>
      </c>
    </row>
    <row r="335" spans="1:7" ht="12.75">
      <c r="A335" s="13"/>
      <c r="B335" s="130"/>
      <c r="C335" s="130">
        <v>4210</v>
      </c>
      <c r="D335" s="140" t="s">
        <v>12</v>
      </c>
      <c r="E335" s="60">
        <v>6500</v>
      </c>
      <c r="F335" s="298">
        <v>1633.76</v>
      </c>
      <c r="G335" s="73">
        <f t="shared" si="3"/>
        <v>25.134769230769233</v>
      </c>
    </row>
    <row r="336" spans="1:7" ht="12.75">
      <c r="A336" s="13"/>
      <c r="B336" s="141"/>
      <c r="C336" s="130">
        <v>4230</v>
      </c>
      <c r="D336" s="94" t="s">
        <v>40</v>
      </c>
      <c r="E336" s="60">
        <v>400</v>
      </c>
      <c r="F336" s="298">
        <v>391.64</v>
      </c>
      <c r="G336" s="73">
        <f t="shared" si="3"/>
        <v>97.91</v>
      </c>
    </row>
    <row r="337" spans="1:7" ht="12.75">
      <c r="A337" s="13"/>
      <c r="B337" s="141"/>
      <c r="C337" s="130">
        <v>4260</v>
      </c>
      <c r="D337" s="94" t="s">
        <v>13</v>
      </c>
      <c r="E337" s="60">
        <v>3320</v>
      </c>
      <c r="F337" s="298">
        <v>1519.85</v>
      </c>
      <c r="G337" s="73">
        <f t="shared" si="3"/>
        <v>45.778614457831324</v>
      </c>
    </row>
    <row r="338" spans="1:7" ht="12.75">
      <c r="A338" s="13"/>
      <c r="B338" s="141"/>
      <c r="C338" s="130">
        <v>4270</v>
      </c>
      <c r="D338" s="94" t="s">
        <v>23</v>
      </c>
      <c r="E338" s="60">
        <v>500</v>
      </c>
      <c r="F338" s="298">
        <v>74.38</v>
      </c>
      <c r="G338" s="73">
        <f t="shared" si="3"/>
        <v>14.876000000000001</v>
      </c>
    </row>
    <row r="339" spans="1:7" ht="12.75">
      <c r="A339" s="13"/>
      <c r="B339" s="141"/>
      <c r="C339" s="130">
        <v>4300</v>
      </c>
      <c r="D339" s="94" t="s">
        <v>6</v>
      </c>
      <c r="E339" s="60">
        <v>7040</v>
      </c>
      <c r="F339" s="298">
        <v>695.32</v>
      </c>
      <c r="G339" s="73">
        <f t="shared" si="3"/>
        <v>9.876704545454547</v>
      </c>
    </row>
    <row r="340" spans="1:7" ht="12.75" customHeight="1">
      <c r="A340" s="15"/>
      <c r="B340" s="141"/>
      <c r="C340" s="130">
        <v>4410</v>
      </c>
      <c r="D340" s="94" t="s">
        <v>14</v>
      </c>
      <c r="E340" s="60">
        <v>288</v>
      </c>
      <c r="F340" s="298">
        <v>0</v>
      </c>
      <c r="G340" s="73">
        <f t="shared" si="3"/>
        <v>0</v>
      </c>
    </row>
    <row r="341" spans="1:7" ht="12.75">
      <c r="A341" s="8"/>
      <c r="B341" s="141"/>
      <c r="C341" s="130">
        <v>4430</v>
      </c>
      <c r="D341" s="94" t="s">
        <v>15</v>
      </c>
      <c r="E341" s="60">
        <v>300</v>
      </c>
      <c r="F341" s="335">
        <v>0</v>
      </c>
      <c r="G341" s="73">
        <f t="shared" si="3"/>
        <v>0</v>
      </c>
    </row>
    <row r="342" spans="1:7" ht="12.75">
      <c r="A342" s="8"/>
      <c r="B342" s="141"/>
      <c r="C342" s="130">
        <v>4440</v>
      </c>
      <c r="D342" s="94" t="s">
        <v>16</v>
      </c>
      <c r="E342" s="60">
        <v>2132</v>
      </c>
      <c r="F342" s="335">
        <v>1645.5</v>
      </c>
      <c r="G342" s="73">
        <f t="shared" si="3"/>
        <v>77.1810506566604</v>
      </c>
    </row>
    <row r="343" spans="1:7" ht="12.75">
      <c r="A343" s="8"/>
      <c r="B343" s="145"/>
      <c r="C343" s="113">
        <v>4480</v>
      </c>
      <c r="D343" s="98" t="s">
        <v>17</v>
      </c>
      <c r="E343" s="57">
        <v>500</v>
      </c>
      <c r="F343" s="335">
        <v>0</v>
      </c>
      <c r="G343" s="73">
        <f t="shared" si="3"/>
        <v>0</v>
      </c>
    </row>
    <row r="344" spans="1:7" ht="12.75">
      <c r="A344" s="17"/>
      <c r="B344" s="180">
        <v>85202</v>
      </c>
      <c r="C344" s="271"/>
      <c r="D344" s="272" t="s">
        <v>86</v>
      </c>
      <c r="E344" s="273">
        <f>SUM(E345:E360)</f>
        <v>634112</v>
      </c>
      <c r="F344" s="336">
        <f>SUM(F345:F360)</f>
        <v>310116.95999999996</v>
      </c>
      <c r="G344" s="25">
        <f t="shared" si="3"/>
        <v>48.90570750908356</v>
      </c>
    </row>
    <row r="345" spans="1:7" ht="12.75">
      <c r="A345" s="12"/>
      <c r="B345" s="181"/>
      <c r="C345" s="177">
        <v>4010</v>
      </c>
      <c r="D345" s="178" t="s">
        <v>8</v>
      </c>
      <c r="E345" s="179">
        <v>342255</v>
      </c>
      <c r="F345" s="335">
        <v>147812.08</v>
      </c>
      <c r="G345" s="73">
        <f t="shared" si="3"/>
        <v>43.187705073702354</v>
      </c>
    </row>
    <row r="346" spans="1:7" ht="12.75">
      <c r="A346" s="12"/>
      <c r="B346" s="107"/>
      <c r="C346" s="125">
        <v>4040</v>
      </c>
      <c r="D346" s="126" t="s">
        <v>9</v>
      </c>
      <c r="E346" s="59">
        <v>26341</v>
      </c>
      <c r="F346" s="335">
        <v>22054.55</v>
      </c>
      <c r="G346" s="73">
        <f t="shared" si="3"/>
        <v>83.72707945787936</v>
      </c>
    </row>
    <row r="347" spans="1:7" ht="12.75">
      <c r="A347" s="12"/>
      <c r="B347" s="107"/>
      <c r="C347" s="125">
        <v>4110</v>
      </c>
      <c r="D347" s="126" t="s">
        <v>10</v>
      </c>
      <c r="E347" s="59">
        <v>65353</v>
      </c>
      <c r="F347" s="335">
        <v>28764.62</v>
      </c>
      <c r="G347" s="73">
        <f t="shared" si="3"/>
        <v>44.01423041023365</v>
      </c>
    </row>
    <row r="348" spans="1:7" ht="12.75">
      <c r="A348" s="12"/>
      <c r="B348" s="107"/>
      <c r="C348" s="125">
        <v>4120</v>
      </c>
      <c r="D348" s="126" t="s">
        <v>11</v>
      </c>
      <c r="E348" s="59">
        <v>8237</v>
      </c>
      <c r="F348" s="335">
        <v>3638.34</v>
      </c>
      <c r="G348" s="73">
        <f t="shared" si="3"/>
        <v>44.170693213548624</v>
      </c>
    </row>
    <row r="349" spans="1:7" ht="12.75">
      <c r="A349" s="12"/>
      <c r="B349" s="107"/>
      <c r="C349" s="125">
        <v>4210</v>
      </c>
      <c r="D349" s="126" t="s">
        <v>12</v>
      </c>
      <c r="E349" s="59">
        <v>51616</v>
      </c>
      <c r="F349" s="335">
        <v>37451.24</v>
      </c>
      <c r="G349" s="73">
        <f t="shared" si="3"/>
        <v>72.55742405455672</v>
      </c>
    </row>
    <row r="350" spans="1:7" ht="12.75">
      <c r="A350" s="12"/>
      <c r="B350" s="107"/>
      <c r="C350" s="130">
        <v>4220</v>
      </c>
      <c r="D350" s="140" t="s">
        <v>38</v>
      </c>
      <c r="E350" s="59">
        <v>64800</v>
      </c>
      <c r="F350" s="335">
        <v>26947.3</v>
      </c>
      <c r="G350" s="73">
        <f t="shared" si="3"/>
        <v>41.585339506172836</v>
      </c>
    </row>
    <row r="351" spans="1:7" ht="12.75">
      <c r="A351" s="12"/>
      <c r="B351" s="107"/>
      <c r="C351" s="125">
        <v>4230</v>
      </c>
      <c r="D351" s="126" t="s">
        <v>40</v>
      </c>
      <c r="E351" s="59">
        <v>12000</v>
      </c>
      <c r="F351" s="335">
        <v>5787.53</v>
      </c>
      <c r="G351" s="73">
        <f t="shared" si="3"/>
        <v>48.229416666666665</v>
      </c>
    </row>
    <row r="352" spans="1:7" ht="12.75">
      <c r="A352" s="12"/>
      <c r="B352" s="107"/>
      <c r="C352" s="125">
        <v>4260</v>
      </c>
      <c r="D352" s="126" t="s">
        <v>13</v>
      </c>
      <c r="E352" s="59">
        <v>21000</v>
      </c>
      <c r="F352" s="298">
        <v>13643.79</v>
      </c>
      <c r="G352" s="73">
        <f t="shared" si="3"/>
        <v>64.97042857142857</v>
      </c>
    </row>
    <row r="353" spans="1:7" ht="12.75">
      <c r="A353" s="12"/>
      <c r="B353" s="107"/>
      <c r="C353" s="125">
        <v>4270</v>
      </c>
      <c r="D353" s="126" t="s">
        <v>23</v>
      </c>
      <c r="E353" s="129">
        <v>974</v>
      </c>
      <c r="F353" s="298">
        <v>148</v>
      </c>
      <c r="G353" s="73">
        <f t="shared" si="3"/>
        <v>15.195071868583163</v>
      </c>
    </row>
    <row r="354" spans="1:7" ht="12.75">
      <c r="A354" s="12"/>
      <c r="B354" s="107"/>
      <c r="C354" s="125">
        <v>4280</v>
      </c>
      <c r="D354" s="126" t="s">
        <v>116</v>
      </c>
      <c r="E354" s="129">
        <v>520</v>
      </c>
      <c r="F354" s="298">
        <v>447</v>
      </c>
      <c r="G354" s="73">
        <f aca="true" t="shared" si="4" ref="G354:G429">(F354/E354)*100</f>
        <v>85.96153846153847</v>
      </c>
    </row>
    <row r="355" spans="1:7" ht="12.75">
      <c r="A355" s="12"/>
      <c r="B355" s="107"/>
      <c r="C355" s="125">
        <v>4300</v>
      </c>
      <c r="D355" s="126" t="s">
        <v>6</v>
      </c>
      <c r="E355" s="59">
        <v>15389</v>
      </c>
      <c r="F355" s="298">
        <v>10798.11</v>
      </c>
      <c r="G355" s="73">
        <f t="shared" si="4"/>
        <v>70.16771720059783</v>
      </c>
    </row>
    <row r="356" spans="1:7" ht="12.75">
      <c r="A356" s="12"/>
      <c r="B356" s="107"/>
      <c r="C356" s="130">
        <v>4410</v>
      </c>
      <c r="D356" s="140" t="s">
        <v>14</v>
      </c>
      <c r="E356" s="60">
        <v>1000</v>
      </c>
      <c r="F356" s="298">
        <v>0</v>
      </c>
      <c r="G356" s="73">
        <f t="shared" si="4"/>
        <v>0</v>
      </c>
    </row>
    <row r="357" spans="1:7" ht="12.75">
      <c r="A357" s="12"/>
      <c r="B357" s="107"/>
      <c r="C357" s="125">
        <v>4430</v>
      </c>
      <c r="D357" s="126" t="s">
        <v>15</v>
      </c>
      <c r="E357" s="59">
        <v>4500</v>
      </c>
      <c r="F357" s="298">
        <v>4074</v>
      </c>
      <c r="G357" s="73">
        <f t="shared" si="4"/>
        <v>90.53333333333333</v>
      </c>
    </row>
    <row r="358" spans="1:7" ht="12.75">
      <c r="A358" s="12"/>
      <c r="B358" s="107"/>
      <c r="C358" s="125">
        <v>4440</v>
      </c>
      <c r="D358" s="126" t="s">
        <v>16</v>
      </c>
      <c r="E358" s="59">
        <v>13397</v>
      </c>
      <c r="F358" s="298">
        <v>5000</v>
      </c>
      <c r="G358" s="73">
        <f t="shared" si="4"/>
        <v>37.32178846010301</v>
      </c>
    </row>
    <row r="359" spans="1:7" ht="12.75" customHeight="1">
      <c r="A359" s="12"/>
      <c r="B359" s="107"/>
      <c r="C359" s="125">
        <v>4480</v>
      </c>
      <c r="D359" s="126" t="s">
        <v>17</v>
      </c>
      <c r="E359" s="59">
        <v>6462</v>
      </c>
      <c r="F359" s="324">
        <v>3282</v>
      </c>
      <c r="G359" s="204">
        <f t="shared" si="4"/>
        <v>50.78922934076138</v>
      </c>
    </row>
    <row r="360" spans="1:7" ht="12.75" customHeight="1">
      <c r="A360" s="12"/>
      <c r="B360" s="120"/>
      <c r="C360" s="170">
        <v>4520</v>
      </c>
      <c r="D360" s="122" t="s">
        <v>88</v>
      </c>
      <c r="E360" s="353">
        <v>268</v>
      </c>
      <c r="F360" s="324">
        <v>268.4</v>
      </c>
      <c r="G360" s="354">
        <f t="shared" si="4"/>
        <v>100.14925373134326</v>
      </c>
    </row>
    <row r="361" spans="1:7" ht="12.75">
      <c r="A361" s="12"/>
      <c r="B361" s="150">
        <v>85204</v>
      </c>
      <c r="C361" s="144"/>
      <c r="D361" s="85" t="s">
        <v>57</v>
      </c>
      <c r="E361" s="166">
        <f>SUM(E362:E366)</f>
        <v>921440</v>
      </c>
      <c r="F361" s="337">
        <f>SUM(F362:F366)</f>
        <v>475427.97000000003</v>
      </c>
      <c r="G361" s="24">
        <f t="shared" si="4"/>
        <v>51.596194000694574</v>
      </c>
    </row>
    <row r="362" spans="1:7" ht="36">
      <c r="A362" s="12"/>
      <c r="B362" s="153"/>
      <c r="C362" s="36">
        <v>2320</v>
      </c>
      <c r="D362" s="90" t="s">
        <v>128</v>
      </c>
      <c r="E362" s="91">
        <v>23343</v>
      </c>
      <c r="F362" s="324">
        <v>11671.2</v>
      </c>
      <c r="G362" s="204">
        <f t="shared" si="4"/>
        <v>49.99871481814677</v>
      </c>
    </row>
    <row r="363" spans="1:7" ht="12.75">
      <c r="A363" s="12"/>
      <c r="B363" s="141"/>
      <c r="C363" s="130">
        <v>3110</v>
      </c>
      <c r="D363" s="94" t="s">
        <v>56</v>
      </c>
      <c r="E363" s="60">
        <v>815000</v>
      </c>
      <c r="F363" s="298">
        <v>429512.63</v>
      </c>
      <c r="G363" s="73">
        <f t="shared" si="4"/>
        <v>52.70093619631901</v>
      </c>
    </row>
    <row r="364" spans="1:7" ht="12.75" customHeight="1">
      <c r="A364" s="12"/>
      <c r="B364" s="141"/>
      <c r="C364" s="130">
        <v>4110</v>
      </c>
      <c r="D364" s="94" t="s">
        <v>10</v>
      </c>
      <c r="E364" s="60">
        <v>11382</v>
      </c>
      <c r="F364" s="298">
        <v>4085.42</v>
      </c>
      <c r="G364" s="73">
        <f t="shared" si="4"/>
        <v>35.8936917940608</v>
      </c>
    </row>
    <row r="365" spans="1:7" ht="12.75">
      <c r="A365" s="12"/>
      <c r="B365" s="141"/>
      <c r="C365" s="130">
        <v>4120</v>
      </c>
      <c r="D365" s="94" t="s">
        <v>11</v>
      </c>
      <c r="E365" s="60">
        <v>1715</v>
      </c>
      <c r="F365" s="298">
        <v>615.58</v>
      </c>
      <c r="G365" s="73">
        <f t="shared" si="4"/>
        <v>35.89387755102041</v>
      </c>
    </row>
    <row r="366" spans="1:7" ht="12.75">
      <c r="A366" s="12"/>
      <c r="B366" s="145"/>
      <c r="C366" s="113">
        <v>4170</v>
      </c>
      <c r="D366" s="98" t="s">
        <v>113</v>
      </c>
      <c r="E366" s="57">
        <v>70000</v>
      </c>
      <c r="F366" s="298">
        <v>29543.14</v>
      </c>
      <c r="G366" s="73">
        <f t="shared" si="4"/>
        <v>42.20448571428571</v>
      </c>
    </row>
    <row r="367" spans="1:7" ht="12.75">
      <c r="A367" s="12"/>
      <c r="B367" s="150">
        <v>85218</v>
      </c>
      <c r="C367" s="144"/>
      <c r="D367" s="85" t="s">
        <v>134</v>
      </c>
      <c r="E367" s="152">
        <f>SUM(E368:E379)</f>
        <v>249598</v>
      </c>
      <c r="F367" s="311">
        <f>SUM(F368:F379)</f>
        <v>118002.99</v>
      </c>
      <c r="G367" s="68">
        <f t="shared" si="4"/>
        <v>47.277217766168</v>
      </c>
    </row>
    <row r="368" spans="1:7" ht="12.75">
      <c r="A368" s="12"/>
      <c r="B368" s="153"/>
      <c r="C368" s="112">
        <v>3020</v>
      </c>
      <c r="D368" s="90" t="s">
        <v>114</v>
      </c>
      <c r="E368" s="56">
        <v>560</v>
      </c>
      <c r="F368" s="319">
        <v>33.38</v>
      </c>
      <c r="G368" s="194">
        <f t="shared" si="4"/>
        <v>5.960714285714285</v>
      </c>
    </row>
    <row r="369" spans="1:7" ht="12.75">
      <c r="A369" s="12"/>
      <c r="B369" s="141"/>
      <c r="C369" s="130">
        <v>4010</v>
      </c>
      <c r="D369" s="94" t="s">
        <v>58</v>
      </c>
      <c r="E369" s="60">
        <v>168659</v>
      </c>
      <c r="F369" s="317">
        <v>79010.22</v>
      </c>
      <c r="G369" s="75">
        <f t="shared" si="4"/>
        <v>46.846133322265636</v>
      </c>
    </row>
    <row r="370" spans="1:7" ht="12.75" customHeight="1">
      <c r="A370" s="12"/>
      <c r="B370" s="141"/>
      <c r="C370" s="130">
        <v>4040</v>
      </c>
      <c r="D370" s="94" t="s">
        <v>9</v>
      </c>
      <c r="E370" s="60">
        <v>12293</v>
      </c>
      <c r="F370" s="321">
        <v>12292.7</v>
      </c>
      <c r="G370" s="195">
        <f t="shared" si="4"/>
        <v>99.99755958675671</v>
      </c>
    </row>
    <row r="371" spans="1:7" ht="12.75">
      <c r="A371" s="12"/>
      <c r="B371" s="141"/>
      <c r="C371" s="130">
        <v>4110</v>
      </c>
      <c r="D371" s="94" t="s">
        <v>10</v>
      </c>
      <c r="E371" s="60">
        <v>31620</v>
      </c>
      <c r="F371" s="317">
        <v>10826.61</v>
      </c>
      <c r="G371" s="75">
        <f t="shared" si="4"/>
        <v>34.239753320683114</v>
      </c>
    </row>
    <row r="372" spans="1:7" ht="12.75" customHeight="1">
      <c r="A372" s="12"/>
      <c r="B372" s="141"/>
      <c r="C372" s="130">
        <v>4120</v>
      </c>
      <c r="D372" s="94" t="s">
        <v>11</v>
      </c>
      <c r="E372" s="60">
        <v>4273</v>
      </c>
      <c r="F372" s="321">
        <v>1978.44</v>
      </c>
      <c r="G372" s="195">
        <f t="shared" si="4"/>
        <v>46.30095951322256</v>
      </c>
    </row>
    <row r="373" spans="1:7" ht="12.75">
      <c r="A373" s="12"/>
      <c r="B373" s="141"/>
      <c r="C373" s="130">
        <v>4210</v>
      </c>
      <c r="D373" s="94" t="s">
        <v>12</v>
      </c>
      <c r="E373" s="60">
        <v>6110</v>
      </c>
      <c r="F373" s="317">
        <v>1962.34</v>
      </c>
      <c r="G373" s="75">
        <f t="shared" si="4"/>
        <v>32.11685761047463</v>
      </c>
    </row>
    <row r="374" spans="1:7" ht="12.75">
      <c r="A374" s="12"/>
      <c r="B374" s="141"/>
      <c r="C374" s="130">
        <v>4270</v>
      </c>
      <c r="D374" s="94" t="s">
        <v>23</v>
      </c>
      <c r="E374" s="60">
        <v>1120</v>
      </c>
      <c r="F374" s="321">
        <v>427</v>
      </c>
      <c r="G374" s="195">
        <f t="shared" si="4"/>
        <v>38.125</v>
      </c>
    </row>
    <row r="375" spans="1:7" ht="12.75" customHeight="1">
      <c r="A375" s="12"/>
      <c r="B375" s="141"/>
      <c r="C375" s="130">
        <v>4280</v>
      </c>
      <c r="D375" s="94" t="s">
        <v>116</v>
      </c>
      <c r="E375" s="60">
        <v>340</v>
      </c>
      <c r="F375" s="317">
        <v>125</v>
      </c>
      <c r="G375" s="75">
        <f t="shared" si="4"/>
        <v>36.76470588235294</v>
      </c>
    </row>
    <row r="376" spans="1:7" ht="12.75">
      <c r="A376" s="12"/>
      <c r="B376" s="141"/>
      <c r="C376" s="130">
        <v>4300</v>
      </c>
      <c r="D376" s="94" t="s">
        <v>6</v>
      </c>
      <c r="E376" s="60">
        <v>16600</v>
      </c>
      <c r="F376" s="317">
        <v>6348.6</v>
      </c>
      <c r="G376" s="75">
        <f t="shared" si="4"/>
        <v>38.244578313253015</v>
      </c>
    </row>
    <row r="377" spans="1:7" ht="12.75">
      <c r="A377" s="12"/>
      <c r="B377" s="141"/>
      <c r="C377" s="130">
        <v>4410</v>
      </c>
      <c r="D377" s="94" t="s">
        <v>14</v>
      </c>
      <c r="E377" s="60">
        <v>1000</v>
      </c>
      <c r="F377" s="317">
        <v>759.2</v>
      </c>
      <c r="G377" s="75">
        <f t="shared" si="4"/>
        <v>75.92000000000002</v>
      </c>
    </row>
    <row r="378" spans="1:7" ht="12.75">
      <c r="A378" s="12"/>
      <c r="B378" s="141"/>
      <c r="C378" s="130">
        <v>4430</v>
      </c>
      <c r="D378" s="94" t="s">
        <v>15</v>
      </c>
      <c r="E378" s="60">
        <v>1813</v>
      </c>
      <c r="F378" s="317">
        <v>332</v>
      </c>
      <c r="G378" s="75">
        <f t="shared" si="4"/>
        <v>18.31218974076117</v>
      </c>
    </row>
    <row r="379" spans="1:7" ht="12.75" customHeight="1">
      <c r="A379" s="12"/>
      <c r="B379" s="145"/>
      <c r="C379" s="113">
        <v>4440</v>
      </c>
      <c r="D379" s="98" t="s">
        <v>16</v>
      </c>
      <c r="E379" s="57">
        <v>5210</v>
      </c>
      <c r="F379" s="290">
        <v>3907.5</v>
      </c>
      <c r="G379" s="190">
        <f t="shared" si="4"/>
        <v>75</v>
      </c>
    </row>
    <row r="380" spans="1:7" ht="27.75" customHeight="1">
      <c r="A380" s="12"/>
      <c r="B380" s="160">
        <v>85220</v>
      </c>
      <c r="C380" s="138"/>
      <c r="D380" s="139" t="s">
        <v>135</v>
      </c>
      <c r="E380" s="161">
        <f>SUM(E381:E393)</f>
        <v>72236</v>
      </c>
      <c r="F380" s="338">
        <f>SUM(F381:F393)</f>
        <v>36426.78</v>
      </c>
      <c r="G380" s="208">
        <f t="shared" si="4"/>
        <v>50.427459992247634</v>
      </c>
    </row>
    <row r="381" spans="1:7" ht="12.75">
      <c r="A381" s="12"/>
      <c r="B381" s="45"/>
      <c r="C381" s="112">
        <v>3020</v>
      </c>
      <c r="D381" s="90" t="s">
        <v>120</v>
      </c>
      <c r="E381" s="202">
        <v>310</v>
      </c>
      <c r="F381" s="294">
        <v>16.69</v>
      </c>
      <c r="G381" s="69">
        <f t="shared" si="4"/>
        <v>5.383870967741936</v>
      </c>
    </row>
    <row r="382" spans="1:7" ht="12.75">
      <c r="A382" s="12"/>
      <c r="B382" s="141"/>
      <c r="C382" s="130">
        <v>4010</v>
      </c>
      <c r="D382" s="94" t="s">
        <v>8</v>
      </c>
      <c r="E382" s="199">
        <v>44109</v>
      </c>
      <c r="F382" s="298">
        <v>22776.66</v>
      </c>
      <c r="G382" s="73">
        <f t="shared" si="4"/>
        <v>51.637216894511326</v>
      </c>
    </row>
    <row r="383" spans="1:7" ht="12.75">
      <c r="A383" s="12"/>
      <c r="B383" s="130"/>
      <c r="C383" s="130">
        <v>4040</v>
      </c>
      <c r="D383" s="140" t="s">
        <v>9</v>
      </c>
      <c r="E383" s="199">
        <v>2800</v>
      </c>
      <c r="F383" s="298">
        <v>2800.4</v>
      </c>
      <c r="G383" s="73">
        <f t="shared" si="4"/>
        <v>100.01428571428572</v>
      </c>
    </row>
    <row r="384" spans="1:7" ht="12.75">
      <c r="A384" s="12"/>
      <c r="B384" s="141"/>
      <c r="C384" s="130">
        <v>4110</v>
      </c>
      <c r="D384" s="94" t="s">
        <v>10</v>
      </c>
      <c r="E384" s="199">
        <v>8318</v>
      </c>
      <c r="F384" s="298">
        <v>3863.2</v>
      </c>
      <c r="G384" s="73">
        <f t="shared" si="4"/>
        <v>46.44385669632123</v>
      </c>
    </row>
    <row r="385" spans="1:7" ht="12.75" customHeight="1">
      <c r="A385" s="12"/>
      <c r="B385" s="141"/>
      <c r="C385" s="130">
        <v>4120</v>
      </c>
      <c r="D385" s="94" t="s">
        <v>11</v>
      </c>
      <c r="E385" s="199">
        <v>1022</v>
      </c>
      <c r="F385" s="298">
        <v>537.05</v>
      </c>
      <c r="G385" s="73">
        <f t="shared" si="4"/>
        <v>52.548923679060664</v>
      </c>
    </row>
    <row r="386" spans="1:7" ht="14.25">
      <c r="A386" s="14"/>
      <c r="B386" s="141"/>
      <c r="C386" s="130">
        <v>4170</v>
      </c>
      <c r="D386" s="94" t="s">
        <v>113</v>
      </c>
      <c r="E386" s="199">
        <v>6480</v>
      </c>
      <c r="F386" s="298">
        <v>1080</v>
      </c>
      <c r="G386" s="73">
        <f t="shared" si="4"/>
        <v>16.666666666666664</v>
      </c>
    </row>
    <row r="387" spans="1:7" ht="12.75">
      <c r="A387" s="12"/>
      <c r="B387" s="130"/>
      <c r="C387" s="130">
        <v>4210</v>
      </c>
      <c r="D387" s="140" t="s">
        <v>12</v>
      </c>
      <c r="E387" s="165">
        <v>2600</v>
      </c>
      <c r="F387" s="312">
        <v>1683.36</v>
      </c>
      <c r="G387" s="74">
        <f t="shared" si="4"/>
        <v>64.74461538461537</v>
      </c>
    </row>
    <row r="388" spans="1:7" ht="15.75">
      <c r="A388" s="16"/>
      <c r="B388" s="141"/>
      <c r="C388" s="130">
        <v>4270</v>
      </c>
      <c r="D388" s="94" t="s">
        <v>23</v>
      </c>
      <c r="E388" s="199">
        <v>304</v>
      </c>
      <c r="F388" s="298">
        <v>0</v>
      </c>
      <c r="G388" s="73">
        <f t="shared" si="4"/>
        <v>0</v>
      </c>
    </row>
    <row r="389" spans="1:7" ht="12.75">
      <c r="A389" s="12"/>
      <c r="B389" s="141"/>
      <c r="C389" s="130">
        <v>4280</v>
      </c>
      <c r="D389" s="94" t="s">
        <v>116</v>
      </c>
      <c r="E389" s="199">
        <v>80</v>
      </c>
      <c r="F389" s="298">
        <v>80</v>
      </c>
      <c r="G389" s="73">
        <f t="shared" si="4"/>
        <v>100</v>
      </c>
    </row>
    <row r="390" spans="1:7" ht="12.75">
      <c r="A390" s="8"/>
      <c r="B390" s="141"/>
      <c r="C390" s="130">
        <v>4300</v>
      </c>
      <c r="D390" s="94" t="s">
        <v>6</v>
      </c>
      <c r="E390" s="199">
        <v>3280</v>
      </c>
      <c r="F390" s="298">
        <v>1680.67</v>
      </c>
      <c r="G390" s="73">
        <f t="shared" si="4"/>
        <v>51.239939024390246</v>
      </c>
    </row>
    <row r="391" spans="1:7" ht="12.75">
      <c r="A391" s="12"/>
      <c r="B391" s="130"/>
      <c r="C391" s="130">
        <v>4410</v>
      </c>
      <c r="D391" s="140" t="s">
        <v>14</v>
      </c>
      <c r="E391" s="165">
        <v>600</v>
      </c>
      <c r="F391" s="298">
        <v>234</v>
      </c>
      <c r="G391" s="73">
        <f t="shared" si="4"/>
        <v>39</v>
      </c>
    </row>
    <row r="392" spans="1:7" ht="12" customHeight="1">
      <c r="A392" s="12"/>
      <c r="B392" s="141"/>
      <c r="C392" s="130">
        <v>4430</v>
      </c>
      <c r="D392" s="94" t="s">
        <v>15</v>
      </c>
      <c r="E392" s="199">
        <v>100</v>
      </c>
      <c r="F392" s="298">
        <v>0</v>
      </c>
      <c r="G392" s="73">
        <f t="shared" si="4"/>
        <v>0</v>
      </c>
    </row>
    <row r="393" spans="1:7" ht="12" customHeight="1">
      <c r="A393" s="12"/>
      <c r="B393" s="145"/>
      <c r="C393" s="113">
        <v>4440</v>
      </c>
      <c r="D393" s="98" t="s">
        <v>16</v>
      </c>
      <c r="E393" s="189">
        <v>2233</v>
      </c>
      <c r="F393" s="296">
        <v>1674.75</v>
      </c>
      <c r="G393" s="70">
        <f t="shared" si="4"/>
        <v>75</v>
      </c>
    </row>
    <row r="394" spans="1:7" ht="14.25" customHeight="1">
      <c r="A394" s="142">
        <v>853</v>
      </c>
      <c r="B394" s="147"/>
      <c r="C394" s="147"/>
      <c r="D394" s="182" t="s">
        <v>84</v>
      </c>
      <c r="E394" s="209">
        <f>SUM(E395,E410,E413,E426)</f>
        <v>996896</v>
      </c>
      <c r="F394" s="339">
        <f>SUM(F395,F410,F413,F426)</f>
        <v>526084.4600000001</v>
      </c>
      <c r="G394" s="197">
        <f t="shared" si="4"/>
        <v>52.77225106731295</v>
      </c>
    </row>
    <row r="395" spans="1:7" ht="12.75">
      <c r="A395" s="143"/>
      <c r="B395" s="143">
        <v>85321</v>
      </c>
      <c r="C395" s="138"/>
      <c r="D395" s="139" t="s">
        <v>136</v>
      </c>
      <c r="E395" s="62">
        <f>SUM(E396:E409)</f>
        <v>92560</v>
      </c>
      <c r="F395" s="337">
        <f>SUM(F396:F409)</f>
        <v>46220.66</v>
      </c>
      <c r="G395" s="25">
        <f t="shared" si="4"/>
        <v>49.935890233362144</v>
      </c>
    </row>
    <row r="396" spans="1:7" ht="12.75" customHeight="1">
      <c r="A396" s="134"/>
      <c r="B396" s="107"/>
      <c r="C396" s="125">
        <v>3020</v>
      </c>
      <c r="D396" s="126" t="s">
        <v>120</v>
      </c>
      <c r="E396" s="60">
        <v>160</v>
      </c>
      <c r="F396" s="298">
        <v>16.69</v>
      </c>
      <c r="G396" s="73">
        <f t="shared" si="4"/>
        <v>10.43125</v>
      </c>
    </row>
    <row r="397" spans="1:7" ht="12.75">
      <c r="A397" s="107"/>
      <c r="B397" s="130"/>
      <c r="C397" s="125">
        <v>4010</v>
      </c>
      <c r="D397" s="126" t="s">
        <v>8</v>
      </c>
      <c r="E397" s="60">
        <v>33042</v>
      </c>
      <c r="F397" s="298">
        <v>18963.11</v>
      </c>
      <c r="G397" s="73">
        <f t="shared" si="4"/>
        <v>57.39092669935234</v>
      </c>
    </row>
    <row r="398" spans="1:7" ht="12.75">
      <c r="A398" s="107"/>
      <c r="B398" s="130"/>
      <c r="C398" s="125">
        <v>4040</v>
      </c>
      <c r="D398" s="126" t="s">
        <v>9</v>
      </c>
      <c r="E398" s="60">
        <v>3480</v>
      </c>
      <c r="F398" s="298">
        <v>3363.3</v>
      </c>
      <c r="G398" s="73">
        <f t="shared" si="4"/>
        <v>96.64655172413794</v>
      </c>
    </row>
    <row r="399" spans="1:7" ht="12.75">
      <c r="A399" s="107"/>
      <c r="B399" s="130"/>
      <c r="C399" s="125">
        <v>4110</v>
      </c>
      <c r="D399" s="126" t="s">
        <v>10</v>
      </c>
      <c r="E399" s="60">
        <v>6476</v>
      </c>
      <c r="F399" s="298">
        <v>3641.66</v>
      </c>
      <c r="G399" s="73">
        <f t="shared" si="4"/>
        <v>56.23316862260654</v>
      </c>
    </row>
    <row r="400" spans="1:7" ht="12.75">
      <c r="A400" s="107"/>
      <c r="B400" s="130"/>
      <c r="C400" s="125">
        <v>4120</v>
      </c>
      <c r="D400" s="126" t="s">
        <v>11</v>
      </c>
      <c r="E400" s="60">
        <v>799</v>
      </c>
      <c r="F400" s="298">
        <v>497.09</v>
      </c>
      <c r="G400" s="73">
        <f t="shared" si="4"/>
        <v>62.21401752190238</v>
      </c>
    </row>
    <row r="401" spans="1:7" ht="12.75">
      <c r="A401" s="107"/>
      <c r="B401" s="130"/>
      <c r="C401" s="125">
        <v>4170</v>
      </c>
      <c r="D401" s="126" t="s">
        <v>113</v>
      </c>
      <c r="E401" s="60">
        <v>23000</v>
      </c>
      <c r="F401" s="298">
        <v>8144.8</v>
      </c>
      <c r="G401" s="73">
        <f t="shared" si="4"/>
        <v>35.412173913043475</v>
      </c>
    </row>
    <row r="402" spans="1:7" ht="12.75">
      <c r="A402" s="107"/>
      <c r="B402" s="130"/>
      <c r="C402" s="125">
        <v>4210</v>
      </c>
      <c r="D402" s="126" t="s">
        <v>12</v>
      </c>
      <c r="E402" s="60">
        <v>2500</v>
      </c>
      <c r="F402" s="298">
        <v>912.81</v>
      </c>
      <c r="G402" s="73">
        <f t="shared" si="4"/>
        <v>36.5124</v>
      </c>
    </row>
    <row r="403" spans="1:7" ht="12.75">
      <c r="A403" s="107"/>
      <c r="B403" s="130"/>
      <c r="C403" s="125">
        <v>4260</v>
      </c>
      <c r="D403" s="126" t="s">
        <v>13</v>
      </c>
      <c r="E403" s="60">
        <v>10010</v>
      </c>
      <c r="F403" s="298">
        <v>5656.89</v>
      </c>
      <c r="G403" s="73">
        <f t="shared" si="4"/>
        <v>56.51238761238761</v>
      </c>
    </row>
    <row r="404" spans="1:7" ht="12.75">
      <c r="A404" s="107"/>
      <c r="B404" s="130"/>
      <c r="C404" s="125">
        <v>4270</v>
      </c>
      <c r="D404" s="126" t="s">
        <v>23</v>
      </c>
      <c r="E404" s="60">
        <v>520</v>
      </c>
      <c r="F404" s="298">
        <v>0</v>
      </c>
      <c r="G404" s="73">
        <f t="shared" si="4"/>
        <v>0</v>
      </c>
    </row>
    <row r="405" spans="1:7" ht="12.75">
      <c r="A405" s="107"/>
      <c r="B405" s="130"/>
      <c r="C405" s="125">
        <v>4280</v>
      </c>
      <c r="D405" s="126" t="s">
        <v>116</v>
      </c>
      <c r="E405" s="60">
        <v>85</v>
      </c>
      <c r="F405" s="298">
        <v>40</v>
      </c>
      <c r="G405" s="73">
        <f t="shared" si="4"/>
        <v>47.05882352941176</v>
      </c>
    </row>
    <row r="406" spans="1:7" ht="12.75">
      <c r="A406" s="107"/>
      <c r="B406" s="130"/>
      <c r="C406" s="125">
        <v>4300</v>
      </c>
      <c r="D406" s="126" t="s">
        <v>6</v>
      </c>
      <c r="E406" s="60">
        <v>10600</v>
      </c>
      <c r="F406" s="298">
        <v>3823.01</v>
      </c>
      <c r="G406" s="73">
        <f t="shared" si="4"/>
        <v>36.0661320754717</v>
      </c>
    </row>
    <row r="407" spans="1:7" ht="12.75">
      <c r="A407" s="107"/>
      <c r="B407" s="130"/>
      <c r="C407" s="125">
        <v>4410</v>
      </c>
      <c r="D407" s="126" t="s">
        <v>14</v>
      </c>
      <c r="E407" s="61">
        <v>250</v>
      </c>
      <c r="F407" s="298">
        <v>45.3</v>
      </c>
      <c r="G407" s="73">
        <f t="shared" si="4"/>
        <v>18.12</v>
      </c>
    </row>
    <row r="408" spans="1:7" ht="12.75">
      <c r="A408" s="107"/>
      <c r="B408" s="130"/>
      <c r="C408" s="125">
        <v>4430</v>
      </c>
      <c r="D408" s="126" t="s">
        <v>15</v>
      </c>
      <c r="E408" s="61">
        <v>150</v>
      </c>
      <c r="F408" s="298">
        <v>0</v>
      </c>
      <c r="G408" s="73">
        <f t="shared" si="4"/>
        <v>0</v>
      </c>
    </row>
    <row r="409" spans="1:7" ht="12.75">
      <c r="A409" s="107"/>
      <c r="B409" s="113"/>
      <c r="C409" s="113">
        <v>4440</v>
      </c>
      <c r="D409" s="133" t="s">
        <v>16</v>
      </c>
      <c r="E409" s="57">
        <v>1488</v>
      </c>
      <c r="F409" s="298">
        <v>1116</v>
      </c>
      <c r="G409" s="73">
        <f t="shared" si="4"/>
        <v>75</v>
      </c>
    </row>
    <row r="410" spans="1:7" ht="25.5">
      <c r="A410" s="107"/>
      <c r="B410" s="46">
        <v>85324</v>
      </c>
      <c r="C410" s="144"/>
      <c r="D410" s="85" t="s">
        <v>82</v>
      </c>
      <c r="E410" s="86">
        <f>SUM(E411:E412)</f>
        <v>10000</v>
      </c>
      <c r="F410" s="340">
        <f>SUM(F411:F412)</f>
        <v>1189.02</v>
      </c>
      <c r="G410" s="203">
        <f t="shared" si="4"/>
        <v>11.8902</v>
      </c>
    </row>
    <row r="411" spans="1:7" ht="12.75">
      <c r="A411" s="111"/>
      <c r="B411" s="153"/>
      <c r="C411" s="112">
        <v>4210</v>
      </c>
      <c r="D411" s="90" t="s">
        <v>12</v>
      </c>
      <c r="E411" s="56">
        <v>5000</v>
      </c>
      <c r="F411" s="298">
        <v>1044.26</v>
      </c>
      <c r="G411" s="73">
        <f t="shared" si="4"/>
        <v>20.8852</v>
      </c>
    </row>
    <row r="412" spans="1:7" ht="12.75">
      <c r="A412" s="111"/>
      <c r="B412" s="145"/>
      <c r="C412" s="113">
        <v>4300</v>
      </c>
      <c r="D412" s="98" t="s">
        <v>6</v>
      </c>
      <c r="E412" s="57">
        <v>5000</v>
      </c>
      <c r="F412" s="298">
        <v>144.76</v>
      </c>
      <c r="G412" s="73">
        <f t="shared" si="4"/>
        <v>2.8952</v>
      </c>
    </row>
    <row r="413" spans="1:7" ht="12.75" customHeight="1">
      <c r="A413" s="134"/>
      <c r="B413" s="143">
        <v>85333</v>
      </c>
      <c r="C413" s="138"/>
      <c r="D413" s="139" t="s">
        <v>59</v>
      </c>
      <c r="E413" s="58">
        <f>SUM(E414:E425)</f>
        <v>892742</v>
      </c>
      <c r="F413" s="337">
        <f>SUM(F414:F425)</f>
        <v>478674.7800000001</v>
      </c>
      <c r="G413" s="69">
        <f t="shared" si="4"/>
        <v>53.61849000047047</v>
      </c>
    </row>
    <row r="414" spans="1:7" ht="12.75">
      <c r="A414" s="111"/>
      <c r="B414" s="153"/>
      <c r="C414" s="112">
        <v>4010</v>
      </c>
      <c r="D414" s="90" t="s">
        <v>8</v>
      </c>
      <c r="E414" s="56">
        <v>642986</v>
      </c>
      <c r="F414" s="294">
        <v>318320.49</v>
      </c>
      <c r="G414" s="69">
        <f t="shared" si="4"/>
        <v>49.50659734426566</v>
      </c>
    </row>
    <row r="415" spans="1:7" ht="12.75">
      <c r="A415" s="111"/>
      <c r="B415" s="141"/>
      <c r="C415" s="130">
        <v>4040</v>
      </c>
      <c r="D415" s="94" t="s">
        <v>9</v>
      </c>
      <c r="E415" s="60">
        <v>45822</v>
      </c>
      <c r="F415" s="298">
        <v>44050.39</v>
      </c>
      <c r="G415" s="73">
        <f t="shared" si="4"/>
        <v>96.1337130635939</v>
      </c>
    </row>
    <row r="416" spans="1:7" ht="12.75">
      <c r="A416" s="111"/>
      <c r="B416" s="141"/>
      <c r="C416" s="130">
        <v>4110</v>
      </c>
      <c r="D416" s="94" t="s">
        <v>10</v>
      </c>
      <c r="E416" s="60">
        <v>117406</v>
      </c>
      <c r="F416" s="298">
        <v>59636.78</v>
      </c>
      <c r="G416" s="73">
        <f t="shared" si="4"/>
        <v>50.795342657104406</v>
      </c>
    </row>
    <row r="417" spans="1:7" ht="12.75" customHeight="1">
      <c r="A417" s="111"/>
      <c r="B417" s="141"/>
      <c r="C417" s="130">
        <v>4120</v>
      </c>
      <c r="D417" s="94" t="s">
        <v>11</v>
      </c>
      <c r="E417" s="60">
        <v>15397</v>
      </c>
      <c r="F417" s="298">
        <v>8283.61</v>
      </c>
      <c r="G417" s="73">
        <f t="shared" si="4"/>
        <v>53.80015587452102</v>
      </c>
    </row>
    <row r="418" spans="1:7" ht="12.75">
      <c r="A418" s="107"/>
      <c r="B418" s="132"/>
      <c r="C418" s="130">
        <v>4210</v>
      </c>
      <c r="D418" s="94" t="s">
        <v>12</v>
      </c>
      <c r="E418" s="199">
        <v>4685</v>
      </c>
      <c r="F418" s="321">
        <v>35.01</v>
      </c>
      <c r="G418" s="195">
        <f t="shared" si="4"/>
        <v>0.7472785485592316</v>
      </c>
    </row>
    <row r="419" spans="1:7" ht="12.75">
      <c r="A419" s="111"/>
      <c r="B419" s="141"/>
      <c r="C419" s="130">
        <v>4260</v>
      </c>
      <c r="D419" s="94" t="s">
        <v>13</v>
      </c>
      <c r="E419" s="60">
        <v>27884</v>
      </c>
      <c r="F419" s="298">
        <v>21570.57</v>
      </c>
      <c r="G419" s="73">
        <f t="shared" si="4"/>
        <v>77.35823411275284</v>
      </c>
    </row>
    <row r="420" spans="1:7" ht="12.75">
      <c r="A420" s="111"/>
      <c r="B420" s="141"/>
      <c r="C420" s="130">
        <v>4300</v>
      </c>
      <c r="D420" s="94" t="s">
        <v>6</v>
      </c>
      <c r="E420" s="60">
        <v>8459</v>
      </c>
      <c r="F420" s="298">
        <v>4109.28</v>
      </c>
      <c r="G420" s="73">
        <f t="shared" si="4"/>
        <v>48.578791819363985</v>
      </c>
    </row>
    <row r="421" spans="1:7" ht="12.75" customHeight="1">
      <c r="A421" s="111"/>
      <c r="B421" s="141"/>
      <c r="C421" s="130">
        <v>4308</v>
      </c>
      <c r="D421" s="94" t="s">
        <v>6</v>
      </c>
      <c r="E421" s="60">
        <v>8174</v>
      </c>
      <c r="F421" s="312">
        <v>8174</v>
      </c>
      <c r="G421" s="74">
        <f t="shared" si="4"/>
        <v>100</v>
      </c>
    </row>
    <row r="422" spans="1:7" ht="12.75">
      <c r="A422" s="111"/>
      <c r="B422" s="141"/>
      <c r="C422" s="130">
        <v>4410</v>
      </c>
      <c r="D422" s="94" t="s">
        <v>14</v>
      </c>
      <c r="E422" s="60">
        <v>3394</v>
      </c>
      <c r="F422" s="298">
        <v>1252.4</v>
      </c>
      <c r="G422" s="73">
        <f t="shared" si="4"/>
        <v>36.90041249263406</v>
      </c>
    </row>
    <row r="423" spans="1:7" ht="12.75">
      <c r="A423" s="111"/>
      <c r="B423" s="141"/>
      <c r="C423" s="130">
        <v>4430</v>
      </c>
      <c r="D423" s="94" t="s">
        <v>15</v>
      </c>
      <c r="E423" s="60">
        <v>1200</v>
      </c>
      <c r="F423" s="298">
        <v>571</v>
      </c>
      <c r="G423" s="73">
        <f t="shared" si="4"/>
        <v>47.583333333333336</v>
      </c>
    </row>
    <row r="424" spans="1:7" ht="12.75">
      <c r="A424" s="111"/>
      <c r="B424" s="141"/>
      <c r="C424" s="130">
        <v>4440</v>
      </c>
      <c r="D424" s="94" t="s">
        <v>16</v>
      </c>
      <c r="E424" s="60">
        <v>14884</v>
      </c>
      <c r="F424" s="298">
        <v>11463.75</v>
      </c>
      <c r="G424" s="73">
        <f t="shared" si="4"/>
        <v>77.0206261757592</v>
      </c>
    </row>
    <row r="425" spans="1:7" ht="12.75" customHeight="1">
      <c r="A425" s="111"/>
      <c r="B425" s="141"/>
      <c r="C425" s="183">
        <v>4480</v>
      </c>
      <c r="D425" s="184" t="s">
        <v>17</v>
      </c>
      <c r="E425" s="274">
        <v>2451</v>
      </c>
      <c r="F425" s="296">
        <v>1207.5</v>
      </c>
      <c r="G425" s="70">
        <f t="shared" si="4"/>
        <v>49.265605875153</v>
      </c>
    </row>
    <row r="426" spans="1:7" ht="12.75">
      <c r="A426" s="107"/>
      <c r="B426" s="143">
        <v>85395</v>
      </c>
      <c r="C426" s="271"/>
      <c r="D426" s="272" t="s">
        <v>35</v>
      </c>
      <c r="E426" s="275">
        <v>1594</v>
      </c>
      <c r="F426" s="301">
        <v>0</v>
      </c>
      <c r="G426" s="25">
        <f t="shared" si="4"/>
        <v>0</v>
      </c>
    </row>
    <row r="427" spans="1:7" ht="12.75">
      <c r="A427" s="120"/>
      <c r="B427" s="113"/>
      <c r="C427" s="175">
        <v>4440</v>
      </c>
      <c r="D427" s="176" t="s">
        <v>16</v>
      </c>
      <c r="E427" s="185">
        <v>1594</v>
      </c>
      <c r="F427" s="290">
        <v>0</v>
      </c>
      <c r="G427" s="73">
        <f t="shared" si="4"/>
        <v>0</v>
      </c>
    </row>
    <row r="428" spans="1:7" ht="14.25">
      <c r="A428" s="142">
        <v>854</v>
      </c>
      <c r="B428" s="127"/>
      <c r="C428" s="127"/>
      <c r="D428" s="128" t="s">
        <v>60</v>
      </c>
      <c r="E428" s="65">
        <f>SUM(E429,E437,E456,E460,E476,E490,E495,E498)</f>
        <v>2861797</v>
      </c>
      <c r="F428" s="303">
        <f>SUM(F429,F437,F456,F460,F476,F490,F495,F498)</f>
        <v>1356861.2500000002</v>
      </c>
      <c r="G428" s="67">
        <f t="shared" si="4"/>
        <v>47.412910489458206</v>
      </c>
    </row>
    <row r="429" spans="1:7" ht="12.75" customHeight="1">
      <c r="A429" s="134"/>
      <c r="B429" s="150">
        <v>85401</v>
      </c>
      <c r="C429" s="144"/>
      <c r="D429" s="85" t="s">
        <v>61</v>
      </c>
      <c r="E429" s="166">
        <f>SUM(E430:E436)</f>
        <v>195746</v>
      </c>
      <c r="F429" s="299">
        <f>SUM(F430:F436)</f>
        <v>103498.07</v>
      </c>
      <c r="G429" s="68">
        <f t="shared" si="4"/>
        <v>52.87365769926333</v>
      </c>
    </row>
    <row r="430" spans="1:7" ht="12.75" customHeight="1">
      <c r="A430" s="111"/>
      <c r="B430" s="153"/>
      <c r="C430" s="112">
        <v>3020</v>
      </c>
      <c r="D430" s="90" t="s">
        <v>114</v>
      </c>
      <c r="E430" s="56">
        <v>4856</v>
      </c>
      <c r="F430" s="306">
        <v>2373.13</v>
      </c>
      <c r="G430" s="69">
        <f aca="true" t="shared" si="5" ref="G430:G512">(F430/E430)*100</f>
        <v>48.87005766062603</v>
      </c>
    </row>
    <row r="431" spans="1:7" ht="12.75">
      <c r="A431" s="111"/>
      <c r="B431" s="141"/>
      <c r="C431" s="130">
        <v>4010</v>
      </c>
      <c r="D431" s="94" t="s">
        <v>8</v>
      </c>
      <c r="E431" s="60">
        <v>139296</v>
      </c>
      <c r="F431" s="307">
        <v>73553.11</v>
      </c>
      <c r="G431" s="73">
        <f t="shared" si="5"/>
        <v>52.80346169308523</v>
      </c>
    </row>
    <row r="432" spans="1:7" ht="12.75">
      <c r="A432" s="111"/>
      <c r="B432" s="141"/>
      <c r="C432" s="130">
        <v>4040</v>
      </c>
      <c r="D432" s="94" t="s">
        <v>9</v>
      </c>
      <c r="E432" s="60">
        <v>10677</v>
      </c>
      <c r="F432" s="307">
        <v>10606.31</v>
      </c>
      <c r="G432" s="73">
        <f t="shared" si="5"/>
        <v>99.33792263744498</v>
      </c>
    </row>
    <row r="433" spans="1:7" ht="12.75">
      <c r="A433" s="111"/>
      <c r="B433" s="141"/>
      <c r="C433" s="130">
        <v>4110</v>
      </c>
      <c r="D433" s="94" t="s">
        <v>10</v>
      </c>
      <c r="E433" s="60">
        <v>27400</v>
      </c>
      <c r="F433" s="307">
        <v>14889.08</v>
      </c>
      <c r="G433" s="73">
        <f t="shared" si="5"/>
        <v>54.33970802919708</v>
      </c>
    </row>
    <row r="434" spans="1:7" ht="12.75">
      <c r="A434" s="111"/>
      <c r="B434" s="141"/>
      <c r="C434" s="130">
        <v>4120</v>
      </c>
      <c r="D434" s="94" t="s">
        <v>11</v>
      </c>
      <c r="E434" s="60">
        <v>3793</v>
      </c>
      <c r="F434" s="307">
        <v>2076.44</v>
      </c>
      <c r="G434" s="73">
        <f t="shared" si="5"/>
        <v>54.74400210914844</v>
      </c>
    </row>
    <row r="435" spans="1:7" ht="12.75">
      <c r="A435" s="111"/>
      <c r="B435" s="141"/>
      <c r="C435" s="130">
        <v>4210</v>
      </c>
      <c r="D435" s="94" t="s">
        <v>12</v>
      </c>
      <c r="E435" s="60">
        <v>450</v>
      </c>
      <c r="F435" s="307">
        <v>0</v>
      </c>
      <c r="G435" s="73">
        <f t="shared" si="5"/>
        <v>0</v>
      </c>
    </row>
    <row r="436" spans="1:7" ht="12.75">
      <c r="A436" s="111"/>
      <c r="B436" s="145"/>
      <c r="C436" s="113">
        <v>4440</v>
      </c>
      <c r="D436" s="98" t="s">
        <v>16</v>
      </c>
      <c r="E436" s="57">
        <v>9274</v>
      </c>
      <c r="F436" s="308">
        <v>0</v>
      </c>
      <c r="G436" s="70">
        <f t="shared" si="5"/>
        <v>0</v>
      </c>
    </row>
    <row r="437" spans="1:7" ht="12.75" customHeight="1">
      <c r="A437" s="134"/>
      <c r="B437" s="143">
        <v>85403</v>
      </c>
      <c r="C437" s="138"/>
      <c r="D437" s="139" t="s">
        <v>62</v>
      </c>
      <c r="E437" s="58">
        <f>SUM(E438:E455)</f>
        <v>1441829</v>
      </c>
      <c r="F437" s="293">
        <f>SUM(F438:F455)</f>
        <v>770443.6100000001</v>
      </c>
      <c r="G437" s="70">
        <f t="shared" si="5"/>
        <v>53.43515839950508</v>
      </c>
    </row>
    <row r="438" spans="1:7" ht="12.75">
      <c r="A438" s="107"/>
      <c r="B438" s="130"/>
      <c r="C438" s="125">
        <v>3020</v>
      </c>
      <c r="D438" s="126" t="s">
        <v>114</v>
      </c>
      <c r="E438" s="59">
        <v>747</v>
      </c>
      <c r="F438" s="298">
        <v>0</v>
      </c>
      <c r="G438" s="73">
        <f t="shared" si="5"/>
        <v>0</v>
      </c>
    </row>
    <row r="439" spans="1:7" ht="12.75">
      <c r="A439" s="107"/>
      <c r="B439" s="130"/>
      <c r="C439" s="125">
        <v>4010</v>
      </c>
      <c r="D439" s="126" t="s">
        <v>8</v>
      </c>
      <c r="E439" s="59">
        <v>929052</v>
      </c>
      <c r="F439" s="298">
        <v>441244.38</v>
      </c>
      <c r="G439" s="73">
        <f t="shared" si="5"/>
        <v>47.49404554319888</v>
      </c>
    </row>
    <row r="440" spans="1:7" ht="12.75">
      <c r="A440" s="107"/>
      <c r="B440" s="130"/>
      <c r="C440" s="125">
        <v>4040</v>
      </c>
      <c r="D440" s="126" t="s">
        <v>9</v>
      </c>
      <c r="E440" s="59">
        <v>71117</v>
      </c>
      <c r="F440" s="298">
        <v>70343.01</v>
      </c>
      <c r="G440" s="73">
        <f t="shared" si="5"/>
        <v>98.91166669010222</v>
      </c>
    </row>
    <row r="441" spans="1:7" ht="12.75">
      <c r="A441" s="107"/>
      <c r="B441" s="130"/>
      <c r="C441" s="125">
        <v>4110</v>
      </c>
      <c r="D441" s="126" t="s">
        <v>10</v>
      </c>
      <c r="E441" s="59">
        <v>175781</v>
      </c>
      <c r="F441" s="298">
        <v>89843.21</v>
      </c>
      <c r="G441" s="73">
        <f t="shared" si="5"/>
        <v>51.11087660213561</v>
      </c>
    </row>
    <row r="442" spans="1:7" ht="12.75">
      <c r="A442" s="107"/>
      <c r="B442" s="130"/>
      <c r="C442" s="125">
        <v>4120</v>
      </c>
      <c r="D442" s="126" t="s">
        <v>11</v>
      </c>
      <c r="E442" s="59">
        <v>24291</v>
      </c>
      <c r="F442" s="298">
        <v>12464</v>
      </c>
      <c r="G442" s="73">
        <f t="shared" si="5"/>
        <v>51.31118521263019</v>
      </c>
    </row>
    <row r="443" spans="1:7" ht="12.75">
      <c r="A443" s="107"/>
      <c r="B443" s="130"/>
      <c r="C443" s="125">
        <v>4170</v>
      </c>
      <c r="D443" s="126" t="s">
        <v>113</v>
      </c>
      <c r="E443" s="59">
        <v>1150</v>
      </c>
      <c r="F443" s="298">
        <v>320</v>
      </c>
      <c r="G443" s="73">
        <f t="shared" si="5"/>
        <v>27.82608695652174</v>
      </c>
    </row>
    <row r="444" spans="1:7" ht="12.75">
      <c r="A444" s="107"/>
      <c r="B444" s="130"/>
      <c r="C444" s="125">
        <v>4210</v>
      </c>
      <c r="D444" s="126" t="s">
        <v>12</v>
      </c>
      <c r="E444" s="59">
        <v>52892</v>
      </c>
      <c r="F444" s="298">
        <v>39689.9</v>
      </c>
      <c r="G444" s="73">
        <f t="shared" si="5"/>
        <v>75.03951448234137</v>
      </c>
    </row>
    <row r="445" spans="1:7" ht="12.75">
      <c r="A445" s="107"/>
      <c r="B445" s="130"/>
      <c r="C445" s="125">
        <v>4220</v>
      </c>
      <c r="D445" s="126" t="s">
        <v>38</v>
      </c>
      <c r="E445" s="59">
        <v>60000</v>
      </c>
      <c r="F445" s="298">
        <v>24132.56</v>
      </c>
      <c r="G445" s="73">
        <f t="shared" si="5"/>
        <v>40.220933333333335</v>
      </c>
    </row>
    <row r="446" spans="1:7" ht="12.75">
      <c r="A446" s="107"/>
      <c r="B446" s="130"/>
      <c r="C446" s="130">
        <v>4230</v>
      </c>
      <c r="D446" s="140" t="s">
        <v>40</v>
      </c>
      <c r="E446" s="59">
        <v>1000</v>
      </c>
      <c r="F446" s="298">
        <v>924.09</v>
      </c>
      <c r="G446" s="73">
        <f t="shared" si="5"/>
        <v>92.409</v>
      </c>
    </row>
    <row r="447" spans="1:7" ht="12.75">
      <c r="A447" s="107"/>
      <c r="B447" s="130"/>
      <c r="C447" s="125">
        <v>4240</v>
      </c>
      <c r="D447" s="126" t="s">
        <v>125</v>
      </c>
      <c r="E447" s="59">
        <v>1000</v>
      </c>
      <c r="F447" s="298">
        <v>32.9</v>
      </c>
      <c r="G447" s="73">
        <f t="shared" si="5"/>
        <v>3.29</v>
      </c>
    </row>
    <row r="448" spans="1:7" ht="12.75">
      <c r="A448" s="107"/>
      <c r="B448" s="130"/>
      <c r="C448" s="125">
        <v>4260</v>
      </c>
      <c r="D448" s="126" t="s">
        <v>13</v>
      </c>
      <c r="E448" s="59">
        <v>62600</v>
      </c>
      <c r="F448" s="298">
        <v>56817.25</v>
      </c>
      <c r="G448" s="73">
        <f t="shared" si="5"/>
        <v>90.7623801916933</v>
      </c>
    </row>
    <row r="449" spans="1:7" ht="12.75">
      <c r="A449" s="120"/>
      <c r="B449" s="113"/>
      <c r="C449" s="121">
        <v>4280</v>
      </c>
      <c r="D449" s="122" t="s">
        <v>116</v>
      </c>
      <c r="E449" s="54">
        <v>1928</v>
      </c>
      <c r="F449" s="296">
        <v>0</v>
      </c>
      <c r="G449" s="70">
        <f t="shared" si="5"/>
        <v>0</v>
      </c>
    </row>
    <row r="450" spans="1:7" ht="12.75">
      <c r="A450" s="107"/>
      <c r="B450" s="130"/>
      <c r="C450" s="130">
        <v>4300</v>
      </c>
      <c r="D450" s="140" t="s">
        <v>6</v>
      </c>
      <c r="E450" s="59">
        <v>9160</v>
      </c>
      <c r="F450" s="298">
        <v>8685.58</v>
      </c>
      <c r="G450" s="73">
        <f t="shared" si="5"/>
        <v>94.8207423580786</v>
      </c>
    </row>
    <row r="451" spans="1:7" ht="12.75">
      <c r="A451" s="107"/>
      <c r="B451" s="130"/>
      <c r="C451" s="125">
        <v>4350</v>
      </c>
      <c r="D451" s="126" t="s">
        <v>117</v>
      </c>
      <c r="E451" s="59">
        <v>1300</v>
      </c>
      <c r="F451" s="298">
        <v>1239.53</v>
      </c>
      <c r="G451" s="73">
        <f t="shared" si="5"/>
        <v>95.34846153846154</v>
      </c>
    </row>
    <row r="452" spans="1:7" ht="12.75">
      <c r="A452" s="107"/>
      <c r="B452" s="130"/>
      <c r="C452" s="125">
        <v>4410</v>
      </c>
      <c r="D452" s="126" t="s">
        <v>14</v>
      </c>
      <c r="E452" s="59">
        <v>420</v>
      </c>
      <c r="F452" s="298">
        <v>369.4</v>
      </c>
      <c r="G452" s="73">
        <f t="shared" si="5"/>
        <v>87.95238095238095</v>
      </c>
    </row>
    <row r="453" spans="1:7" ht="12.75">
      <c r="A453" s="107"/>
      <c r="B453" s="130"/>
      <c r="C453" s="125">
        <v>4430</v>
      </c>
      <c r="D453" s="126" t="s">
        <v>15</v>
      </c>
      <c r="E453" s="59">
        <v>4726</v>
      </c>
      <c r="F453" s="298">
        <v>949</v>
      </c>
      <c r="G453" s="73">
        <f t="shared" si="5"/>
        <v>20.080406263224717</v>
      </c>
    </row>
    <row r="454" spans="1:7" ht="12.75" customHeight="1">
      <c r="A454" s="107"/>
      <c r="B454" s="130"/>
      <c r="C454" s="125">
        <v>4440</v>
      </c>
      <c r="D454" s="126" t="s">
        <v>16</v>
      </c>
      <c r="E454" s="59">
        <v>44420</v>
      </c>
      <c r="F454" s="298">
        <v>23146</v>
      </c>
      <c r="G454" s="73">
        <f t="shared" si="5"/>
        <v>52.107158937415576</v>
      </c>
    </row>
    <row r="455" spans="1:7" ht="27" customHeight="1">
      <c r="A455" s="107"/>
      <c r="B455" s="113"/>
      <c r="C455" s="170">
        <v>4520</v>
      </c>
      <c r="D455" s="122" t="s">
        <v>88</v>
      </c>
      <c r="E455" s="186">
        <v>245</v>
      </c>
      <c r="F455" s="349">
        <v>242.8</v>
      </c>
      <c r="G455" s="256">
        <f t="shared" si="5"/>
        <v>99.10204081632654</v>
      </c>
    </row>
    <row r="456" spans="1:7" ht="12.75" customHeight="1">
      <c r="A456" s="111"/>
      <c r="B456" s="143">
        <v>85404</v>
      </c>
      <c r="C456" s="143"/>
      <c r="D456" s="149" t="s">
        <v>160</v>
      </c>
      <c r="E456" s="62">
        <f>SUM(E457:E459)</f>
        <v>18638</v>
      </c>
      <c r="F456" s="301">
        <f>SUM(F457:F459)</f>
        <v>9127.76</v>
      </c>
      <c r="G456" s="24">
        <f t="shared" si="5"/>
        <v>48.973924240798375</v>
      </c>
    </row>
    <row r="457" spans="1:7" ht="12.75" customHeight="1">
      <c r="A457" s="111"/>
      <c r="B457" s="112"/>
      <c r="C457" s="125">
        <v>4010</v>
      </c>
      <c r="D457" s="94" t="s">
        <v>8</v>
      </c>
      <c r="E457" s="56">
        <v>15463</v>
      </c>
      <c r="F457" s="341">
        <v>7574.28</v>
      </c>
      <c r="G457" s="73">
        <f t="shared" si="5"/>
        <v>48.98325033952015</v>
      </c>
    </row>
    <row r="458" spans="1:7" ht="12.75" customHeight="1">
      <c r="A458" s="111"/>
      <c r="B458" s="130"/>
      <c r="C458" s="125">
        <v>4110</v>
      </c>
      <c r="D458" s="94" t="s">
        <v>10</v>
      </c>
      <c r="E458" s="60">
        <v>2797</v>
      </c>
      <c r="F458" s="341">
        <v>1367.91</v>
      </c>
      <c r="G458" s="73">
        <f t="shared" si="5"/>
        <v>48.90632820879514</v>
      </c>
    </row>
    <row r="459" spans="1:7" ht="12.75" customHeight="1">
      <c r="A459" s="111"/>
      <c r="B459" s="113"/>
      <c r="C459" s="121">
        <v>4120</v>
      </c>
      <c r="D459" s="98" t="s">
        <v>11</v>
      </c>
      <c r="E459" s="57">
        <v>378</v>
      </c>
      <c r="F459" s="341">
        <v>185.57</v>
      </c>
      <c r="G459" s="73">
        <f t="shared" si="5"/>
        <v>49.092592592592595</v>
      </c>
    </row>
    <row r="460" spans="1:7" ht="25.5">
      <c r="A460" s="12"/>
      <c r="B460" s="222">
        <v>85406</v>
      </c>
      <c r="C460" s="143"/>
      <c r="D460" s="242" t="s">
        <v>85</v>
      </c>
      <c r="E460" s="161">
        <f>SUM(E461:E475)</f>
        <v>334512</v>
      </c>
      <c r="F460" s="342">
        <f>SUM(F461:F475)</f>
        <v>164680.82</v>
      </c>
      <c r="G460" s="203">
        <f t="shared" si="5"/>
        <v>49.23016812550821</v>
      </c>
    </row>
    <row r="461" spans="1:7" ht="12.75">
      <c r="A461" s="12"/>
      <c r="B461" s="111"/>
      <c r="C461" s="36">
        <v>3020</v>
      </c>
      <c r="D461" s="276" t="s">
        <v>114</v>
      </c>
      <c r="E461" s="247">
        <v>205</v>
      </c>
      <c r="F461" s="307">
        <v>0</v>
      </c>
      <c r="G461" s="73">
        <f t="shared" si="5"/>
        <v>0</v>
      </c>
    </row>
    <row r="462" spans="1:7" ht="12.75">
      <c r="A462" s="12"/>
      <c r="B462" s="111"/>
      <c r="C462" s="130">
        <v>4010</v>
      </c>
      <c r="D462" s="94" t="s">
        <v>8</v>
      </c>
      <c r="E462" s="60">
        <v>221451</v>
      </c>
      <c r="F462" s="307">
        <v>104440.44</v>
      </c>
      <c r="G462" s="73">
        <f t="shared" si="5"/>
        <v>47.16187328122248</v>
      </c>
    </row>
    <row r="463" spans="1:7" ht="12.75">
      <c r="A463" s="12"/>
      <c r="B463" s="111"/>
      <c r="C463" s="130">
        <v>4040</v>
      </c>
      <c r="D463" s="94" t="s">
        <v>9</v>
      </c>
      <c r="E463" s="60">
        <v>16177</v>
      </c>
      <c r="F463" s="307">
        <v>16176.25</v>
      </c>
      <c r="G463" s="73">
        <f t="shared" si="5"/>
        <v>99.99536378809421</v>
      </c>
    </row>
    <row r="464" spans="1:7" ht="12.75">
      <c r="A464" s="12"/>
      <c r="B464" s="111"/>
      <c r="C464" s="130">
        <v>4110</v>
      </c>
      <c r="D464" s="94" t="s">
        <v>10</v>
      </c>
      <c r="E464" s="60">
        <v>42077</v>
      </c>
      <c r="F464" s="307">
        <v>21397.05</v>
      </c>
      <c r="G464" s="73">
        <f t="shared" si="5"/>
        <v>50.85212824108183</v>
      </c>
    </row>
    <row r="465" spans="1:7" ht="12.75">
      <c r="A465" s="12"/>
      <c r="B465" s="111"/>
      <c r="C465" s="130">
        <v>4120</v>
      </c>
      <c r="D465" s="94" t="s">
        <v>11</v>
      </c>
      <c r="E465" s="60">
        <v>5824</v>
      </c>
      <c r="F465" s="307">
        <v>2942.75</v>
      </c>
      <c r="G465" s="73">
        <f t="shared" si="5"/>
        <v>50.527987637362635</v>
      </c>
    </row>
    <row r="466" spans="1:7" ht="12.75">
      <c r="A466" s="12"/>
      <c r="B466" s="111"/>
      <c r="C466" s="130">
        <v>4170</v>
      </c>
      <c r="D466" s="94" t="s">
        <v>113</v>
      </c>
      <c r="E466" s="60">
        <v>4800</v>
      </c>
      <c r="F466" s="307">
        <v>1200</v>
      </c>
      <c r="G466" s="73">
        <f t="shared" si="5"/>
        <v>25</v>
      </c>
    </row>
    <row r="467" spans="1:7" ht="12.75">
      <c r="A467" s="12"/>
      <c r="B467" s="111"/>
      <c r="C467" s="130">
        <v>4210</v>
      </c>
      <c r="D467" s="94" t="s">
        <v>12</v>
      </c>
      <c r="E467" s="60">
        <v>2750</v>
      </c>
      <c r="F467" s="307">
        <v>1298.16</v>
      </c>
      <c r="G467" s="73">
        <f t="shared" si="5"/>
        <v>47.20581818181818</v>
      </c>
    </row>
    <row r="468" spans="1:7" ht="12.75">
      <c r="A468" s="12"/>
      <c r="B468" s="111"/>
      <c r="C468" s="130">
        <v>4240</v>
      </c>
      <c r="D468" s="94" t="s">
        <v>125</v>
      </c>
      <c r="E468" s="60">
        <v>500</v>
      </c>
      <c r="F468" s="307">
        <v>492.25</v>
      </c>
      <c r="G468" s="73">
        <f t="shared" si="5"/>
        <v>98.45</v>
      </c>
    </row>
    <row r="469" spans="1:7" ht="12.75">
      <c r="A469" s="12"/>
      <c r="B469" s="111"/>
      <c r="C469" s="130">
        <v>4260</v>
      </c>
      <c r="D469" s="94" t="s">
        <v>13</v>
      </c>
      <c r="E469" s="60">
        <v>13600</v>
      </c>
      <c r="F469" s="307">
        <v>6287.85</v>
      </c>
      <c r="G469" s="73">
        <f t="shared" si="5"/>
        <v>46.23419117647059</v>
      </c>
    </row>
    <row r="470" spans="1:7" ht="12.75">
      <c r="A470" s="8"/>
      <c r="B470" s="260"/>
      <c r="C470" s="130">
        <v>4270</v>
      </c>
      <c r="D470" s="94" t="s">
        <v>23</v>
      </c>
      <c r="E470" s="199">
        <v>4200</v>
      </c>
      <c r="F470" s="317">
        <v>0</v>
      </c>
      <c r="G470" s="75">
        <f t="shared" si="5"/>
        <v>0</v>
      </c>
    </row>
    <row r="471" spans="1:7" ht="12.75">
      <c r="A471" s="12"/>
      <c r="B471" s="111"/>
      <c r="C471" s="130">
        <v>4280</v>
      </c>
      <c r="D471" s="94" t="s">
        <v>116</v>
      </c>
      <c r="E471" s="60">
        <v>100</v>
      </c>
      <c r="F471" s="307">
        <v>0</v>
      </c>
      <c r="G471" s="73">
        <f t="shared" si="5"/>
        <v>0</v>
      </c>
    </row>
    <row r="472" spans="1:7" ht="12.75">
      <c r="A472" s="12"/>
      <c r="B472" s="111"/>
      <c r="C472" s="130">
        <v>4300</v>
      </c>
      <c r="D472" s="94" t="s">
        <v>6</v>
      </c>
      <c r="E472" s="60">
        <v>4789</v>
      </c>
      <c r="F472" s="307">
        <v>1665.67</v>
      </c>
      <c r="G472" s="73">
        <f t="shared" si="5"/>
        <v>34.781165170181666</v>
      </c>
    </row>
    <row r="473" spans="1:7" ht="12.75">
      <c r="A473" s="12"/>
      <c r="B473" s="111"/>
      <c r="C473" s="130">
        <v>4410</v>
      </c>
      <c r="D473" s="94" t="s">
        <v>14</v>
      </c>
      <c r="E473" s="60">
        <v>500</v>
      </c>
      <c r="F473" s="307">
        <v>187.4</v>
      </c>
      <c r="G473" s="73">
        <f t="shared" si="5"/>
        <v>37.480000000000004</v>
      </c>
    </row>
    <row r="474" spans="1:7" ht="12.75">
      <c r="A474" s="12"/>
      <c r="B474" s="111"/>
      <c r="C474" s="130">
        <v>4430</v>
      </c>
      <c r="D474" s="94" t="s">
        <v>15</v>
      </c>
      <c r="E474" s="61">
        <v>853</v>
      </c>
      <c r="F474" s="307">
        <v>281</v>
      </c>
      <c r="G474" s="73">
        <f t="shared" si="5"/>
        <v>32.942555685814774</v>
      </c>
    </row>
    <row r="475" spans="1:7" ht="12.75">
      <c r="A475" s="12"/>
      <c r="B475" s="111"/>
      <c r="C475" s="130">
        <v>4440</v>
      </c>
      <c r="D475" s="94" t="s">
        <v>16</v>
      </c>
      <c r="E475" s="60">
        <v>16686</v>
      </c>
      <c r="F475" s="307">
        <v>8312</v>
      </c>
      <c r="G475" s="73">
        <f t="shared" si="5"/>
        <v>49.81421551000839</v>
      </c>
    </row>
    <row r="476" spans="1:7" ht="12.75">
      <c r="A476" s="12"/>
      <c r="B476" s="143">
        <v>85410</v>
      </c>
      <c r="C476" s="138"/>
      <c r="D476" s="139" t="s">
        <v>63</v>
      </c>
      <c r="E476" s="58">
        <f>SUM(E477:E489)</f>
        <v>347172</v>
      </c>
      <c r="F476" s="337">
        <f>SUM(F477:F489)</f>
        <v>207029.84</v>
      </c>
      <c r="G476" s="68">
        <f t="shared" si="5"/>
        <v>59.63321926883505</v>
      </c>
    </row>
    <row r="477" spans="1:7" ht="12.75">
      <c r="A477" s="12"/>
      <c r="B477" s="153"/>
      <c r="C477" s="112">
        <v>3020</v>
      </c>
      <c r="D477" s="90" t="s">
        <v>114</v>
      </c>
      <c r="E477" s="56">
        <v>85</v>
      </c>
      <c r="F477" s="294">
        <v>0</v>
      </c>
      <c r="G477" s="69">
        <f t="shared" si="5"/>
        <v>0</v>
      </c>
    </row>
    <row r="478" spans="1:7" ht="12.75">
      <c r="A478" s="12"/>
      <c r="B478" s="141"/>
      <c r="C478" s="130">
        <v>4010</v>
      </c>
      <c r="D478" s="94" t="s">
        <v>8</v>
      </c>
      <c r="E478" s="60">
        <v>175220</v>
      </c>
      <c r="F478" s="298">
        <v>96434.49</v>
      </c>
      <c r="G478" s="73">
        <f t="shared" si="5"/>
        <v>55.036234448122364</v>
      </c>
    </row>
    <row r="479" spans="1:7" ht="12.75">
      <c r="A479" s="12"/>
      <c r="B479" s="141"/>
      <c r="C479" s="130">
        <v>4040</v>
      </c>
      <c r="D479" s="94" t="s">
        <v>9</v>
      </c>
      <c r="E479" s="60">
        <v>13144</v>
      </c>
      <c r="F479" s="298">
        <v>13082.2</v>
      </c>
      <c r="G479" s="73">
        <f t="shared" si="5"/>
        <v>99.52982349360926</v>
      </c>
    </row>
    <row r="480" spans="1:7" ht="12.75">
      <c r="A480" s="12"/>
      <c r="B480" s="141"/>
      <c r="C480" s="130">
        <v>4110</v>
      </c>
      <c r="D480" s="94" t="s">
        <v>10</v>
      </c>
      <c r="E480" s="60">
        <v>32697</v>
      </c>
      <c r="F480" s="298">
        <v>19078.27</v>
      </c>
      <c r="G480" s="73">
        <f t="shared" si="5"/>
        <v>58.348686423830934</v>
      </c>
    </row>
    <row r="481" spans="1:7" ht="12.75">
      <c r="A481" s="12"/>
      <c r="B481" s="141"/>
      <c r="C481" s="130">
        <v>4120</v>
      </c>
      <c r="D481" s="94" t="s">
        <v>11</v>
      </c>
      <c r="E481" s="60">
        <v>4588</v>
      </c>
      <c r="F481" s="298">
        <v>2599.01</v>
      </c>
      <c r="G481" s="73">
        <f t="shared" si="5"/>
        <v>56.64799476896252</v>
      </c>
    </row>
    <row r="482" spans="1:7" ht="12.75">
      <c r="A482" s="12"/>
      <c r="B482" s="141"/>
      <c r="C482" s="130">
        <v>4170</v>
      </c>
      <c r="D482" s="94" t="s">
        <v>113</v>
      </c>
      <c r="E482" s="60">
        <v>500</v>
      </c>
      <c r="F482" s="298">
        <v>0</v>
      </c>
      <c r="G482" s="73">
        <f t="shared" si="5"/>
        <v>0</v>
      </c>
    </row>
    <row r="483" spans="1:7" ht="15" customHeight="1">
      <c r="A483" s="12"/>
      <c r="B483" s="141"/>
      <c r="C483" s="130">
        <v>4210</v>
      </c>
      <c r="D483" s="94" t="s">
        <v>12</v>
      </c>
      <c r="E483" s="60">
        <v>62343</v>
      </c>
      <c r="F483" s="298">
        <v>34187.15</v>
      </c>
      <c r="G483" s="73">
        <f t="shared" si="5"/>
        <v>54.837191023851915</v>
      </c>
    </row>
    <row r="484" spans="1:7" ht="12.75" customHeight="1">
      <c r="A484" s="16"/>
      <c r="B484" s="141"/>
      <c r="C484" s="130">
        <v>4230</v>
      </c>
      <c r="D484" s="94" t="s">
        <v>40</v>
      </c>
      <c r="E484" s="60">
        <v>200</v>
      </c>
      <c r="F484" s="312">
        <v>0</v>
      </c>
      <c r="G484" s="74">
        <f t="shared" si="5"/>
        <v>0</v>
      </c>
    </row>
    <row r="485" spans="1:7" ht="12.75" customHeight="1">
      <c r="A485" s="12"/>
      <c r="B485" s="141"/>
      <c r="C485" s="130">
        <v>4260</v>
      </c>
      <c r="D485" s="94" t="s">
        <v>13</v>
      </c>
      <c r="E485" s="60">
        <v>39135</v>
      </c>
      <c r="F485" s="298">
        <v>38563.04</v>
      </c>
      <c r="G485" s="73">
        <f t="shared" si="5"/>
        <v>98.53849495336655</v>
      </c>
    </row>
    <row r="486" spans="1:7" ht="12.75">
      <c r="A486" s="12"/>
      <c r="B486" s="141"/>
      <c r="C486" s="130">
        <v>4270</v>
      </c>
      <c r="D486" s="94" t="s">
        <v>23</v>
      </c>
      <c r="E486" s="60">
        <v>6500</v>
      </c>
      <c r="F486" s="298">
        <v>0</v>
      </c>
      <c r="G486" s="73">
        <f t="shared" si="5"/>
        <v>0</v>
      </c>
    </row>
    <row r="487" spans="1:7" ht="12.75">
      <c r="A487" s="12"/>
      <c r="B487" s="141"/>
      <c r="C487" s="130">
        <v>4300</v>
      </c>
      <c r="D487" s="94" t="s">
        <v>6</v>
      </c>
      <c r="E487" s="60">
        <v>3100</v>
      </c>
      <c r="F487" s="298">
        <v>3085.68</v>
      </c>
      <c r="G487" s="73">
        <f t="shared" si="5"/>
        <v>99.53806451612903</v>
      </c>
    </row>
    <row r="488" spans="1:7" ht="12.75">
      <c r="A488" s="12"/>
      <c r="B488" s="141"/>
      <c r="C488" s="130">
        <v>4410</v>
      </c>
      <c r="D488" s="94" t="s">
        <v>14</v>
      </c>
      <c r="E488" s="60">
        <v>100</v>
      </c>
      <c r="F488" s="298">
        <v>0</v>
      </c>
      <c r="G488" s="73">
        <f t="shared" si="5"/>
        <v>0</v>
      </c>
    </row>
    <row r="489" spans="1:7" ht="12.75">
      <c r="A489" s="12"/>
      <c r="B489" s="145"/>
      <c r="C489" s="113">
        <v>4440</v>
      </c>
      <c r="D489" s="98" t="s">
        <v>16</v>
      </c>
      <c r="E489" s="57">
        <v>9560</v>
      </c>
      <c r="F489" s="296">
        <v>0</v>
      </c>
      <c r="G489" s="70">
        <f t="shared" si="5"/>
        <v>0</v>
      </c>
    </row>
    <row r="490" spans="1:7" ht="12.75">
      <c r="A490" s="12"/>
      <c r="B490" s="150">
        <v>85415</v>
      </c>
      <c r="C490" s="150"/>
      <c r="D490" s="151" t="s">
        <v>92</v>
      </c>
      <c r="E490" s="152">
        <f>SUM(E491:E494)</f>
        <v>497500</v>
      </c>
      <c r="F490" s="304">
        <f>SUM(F491:F494)</f>
        <v>99499.75</v>
      </c>
      <c r="G490" s="69">
        <f t="shared" si="5"/>
        <v>19.999949748743717</v>
      </c>
    </row>
    <row r="491" spans="1:7" ht="12.75">
      <c r="A491" s="12"/>
      <c r="B491" s="153"/>
      <c r="C491" s="112">
        <v>3248</v>
      </c>
      <c r="D491" s="90" t="s">
        <v>137</v>
      </c>
      <c r="E491" s="56">
        <v>336847</v>
      </c>
      <c r="F491" s="306">
        <v>67709.58</v>
      </c>
      <c r="G491" s="69">
        <f t="shared" si="5"/>
        <v>20.10098946999676</v>
      </c>
    </row>
    <row r="492" spans="1:7" ht="12.75">
      <c r="A492" s="12"/>
      <c r="B492" s="141"/>
      <c r="C492" s="130">
        <v>3249</v>
      </c>
      <c r="D492" s="94" t="s">
        <v>137</v>
      </c>
      <c r="E492" s="60">
        <v>158153</v>
      </c>
      <c r="F492" s="307">
        <v>31790.17</v>
      </c>
      <c r="G492" s="73">
        <f t="shared" si="5"/>
        <v>20.10089596782862</v>
      </c>
    </row>
    <row r="493" spans="1:7" ht="12.75">
      <c r="A493" s="12"/>
      <c r="B493" s="141"/>
      <c r="C493" s="130">
        <v>4218</v>
      </c>
      <c r="D493" s="94" t="s">
        <v>12</v>
      </c>
      <c r="E493" s="60">
        <v>1701</v>
      </c>
      <c r="F493" s="307">
        <v>0</v>
      </c>
      <c r="G493" s="73">
        <f t="shared" si="5"/>
        <v>0</v>
      </c>
    </row>
    <row r="494" spans="1:7" ht="12.75" customHeight="1">
      <c r="A494" s="12"/>
      <c r="B494" s="145"/>
      <c r="C494" s="113">
        <v>4219</v>
      </c>
      <c r="D494" s="98" t="s">
        <v>12</v>
      </c>
      <c r="E494" s="57">
        <v>799</v>
      </c>
      <c r="F494" s="308">
        <v>0</v>
      </c>
      <c r="G494" s="70">
        <f t="shared" si="5"/>
        <v>0</v>
      </c>
    </row>
    <row r="495" spans="1:7" ht="12.75">
      <c r="A495" s="12"/>
      <c r="B495" s="150">
        <v>85446</v>
      </c>
      <c r="C495" s="144"/>
      <c r="D495" s="85" t="s">
        <v>74</v>
      </c>
      <c r="E495" s="166">
        <f>SUM(E496:E497)</f>
        <v>11400</v>
      </c>
      <c r="F495" s="288">
        <f>SUM(F496,F497)</f>
        <v>2581.4</v>
      </c>
      <c r="G495" s="68">
        <f t="shared" si="5"/>
        <v>22.643859649122806</v>
      </c>
    </row>
    <row r="496" spans="1:7" ht="12.75" customHeight="1">
      <c r="A496" s="12"/>
      <c r="B496" s="153"/>
      <c r="C496" s="112">
        <v>4300</v>
      </c>
      <c r="D496" s="90" t="s">
        <v>6</v>
      </c>
      <c r="E496" s="56">
        <v>9886</v>
      </c>
      <c r="F496" s="306">
        <v>2087</v>
      </c>
      <c r="G496" s="69">
        <f t="shared" si="5"/>
        <v>21.110661541573943</v>
      </c>
    </row>
    <row r="497" spans="1:7" ht="12.75">
      <c r="A497" s="12"/>
      <c r="B497" s="145"/>
      <c r="C497" s="113">
        <v>4410</v>
      </c>
      <c r="D497" s="98" t="s">
        <v>14</v>
      </c>
      <c r="E497" s="57">
        <v>1514</v>
      </c>
      <c r="F497" s="343">
        <v>494.4</v>
      </c>
      <c r="G497" s="71">
        <f t="shared" si="5"/>
        <v>32.65521796565389</v>
      </c>
    </row>
    <row r="498" spans="1:7" ht="12.75">
      <c r="A498" s="12"/>
      <c r="B498" s="143">
        <v>85495</v>
      </c>
      <c r="C498" s="138"/>
      <c r="D498" s="139" t="s">
        <v>35</v>
      </c>
      <c r="E498" s="58">
        <v>15000</v>
      </c>
      <c r="F498" s="344">
        <v>0</v>
      </c>
      <c r="G498" s="24">
        <f t="shared" si="5"/>
        <v>0</v>
      </c>
    </row>
    <row r="499" spans="1:7" ht="14.25" customHeight="1">
      <c r="A499" s="277"/>
      <c r="B499" s="145"/>
      <c r="C499" s="113">
        <v>4440</v>
      </c>
      <c r="D499" s="98" t="s">
        <v>16</v>
      </c>
      <c r="E499" s="57">
        <v>15000</v>
      </c>
      <c r="F499" s="296">
        <v>0</v>
      </c>
      <c r="G499" s="70">
        <f t="shared" si="5"/>
        <v>0</v>
      </c>
    </row>
    <row r="500" spans="1:7" ht="15" customHeight="1">
      <c r="A500" s="156">
        <v>921</v>
      </c>
      <c r="B500" s="127"/>
      <c r="C500" s="127"/>
      <c r="D500" s="128" t="s">
        <v>64</v>
      </c>
      <c r="E500" s="65">
        <f>SUM(E501,E505)</f>
        <v>16000</v>
      </c>
      <c r="F500" s="303">
        <f>SUM(F501,F505)</f>
        <v>6045.35</v>
      </c>
      <c r="G500" s="67">
        <f t="shared" si="5"/>
        <v>37.7834375</v>
      </c>
    </row>
    <row r="501" spans="1:7" ht="12.75" customHeight="1">
      <c r="A501" s="278"/>
      <c r="B501" s="109">
        <v>92195</v>
      </c>
      <c r="C501" s="109"/>
      <c r="D501" s="110" t="s">
        <v>50</v>
      </c>
      <c r="E501" s="55">
        <f>SUM(E502:E504)</f>
        <v>11000</v>
      </c>
      <c r="F501" s="299">
        <f>SUM(F502:F504)</f>
        <v>6045.35</v>
      </c>
      <c r="G501" s="71">
        <f t="shared" si="5"/>
        <v>54.957727272727276</v>
      </c>
    </row>
    <row r="502" spans="1:7" ht="12.75" customHeight="1">
      <c r="A502" s="279"/>
      <c r="B502" s="266"/>
      <c r="C502" s="115">
        <v>4170</v>
      </c>
      <c r="D502" s="116" t="s">
        <v>113</v>
      </c>
      <c r="E502" s="63">
        <v>3000</v>
      </c>
      <c r="F502" s="301">
        <v>0</v>
      </c>
      <c r="G502" s="190">
        <f t="shared" si="5"/>
        <v>0</v>
      </c>
    </row>
    <row r="503" spans="1:7" ht="12.75">
      <c r="A503" s="107"/>
      <c r="B503" s="132"/>
      <c r="C503" s="130">
        <v>4210</v>
      </c>
      <c r="D503" s="94" t="s">
        <v>12</v>
      </c>
      <c r="E503" s="60">
        <v>5000</v>
      </c>
      <c r="F503" s="317">
        <v>3135</v>
      </c>
      <c r="G503" s="75">
        <f t="shared" si="5"/>
        <v>62.7</v>
      </c>
    </row>
    <row r="504" spans="1:7" ht="12.75" customHeight="1">
      <c r="A504" s="107"/>
      <c r="B504" s="159"/>
      <c r="C504" s="113">
        <v>4300</v>
      </c>
      <c r="D504" s="98" t="s">
        <v>6</v>
      </c>
      <c r="E504" s="57">
        <v>3000</v>
      </c>
      <c r="F504" s="290">
        <v>2910.35</v>
      </c>
      <c r="G504" s="75">
        <f t="shared" si="5"/>
        <v>97.01166666666666</v>
      </c>
    </row>
    <row r="505" spans="1:7" ht="12.75" customHeight="1">
      <c r="A505" s="107"/>
      <c r="B505" s="138">
        <v>92116</v>
      </c>
      <c r="C505" s="143"/>
      <c r="D505" s="149" t="s">
        <v>138</v>
      </c>
      <c r="E505" s="62">
        <f>E506</f>
        <v>5000</v>
      </c>
      <c r="F505" s="296">
        <v>0</v>
      </c>
      <c r="G505" s="25">
        <f t="shared" si="5"/>
        <v>0</v>
      </c>
    </row>
    <row r="506" spans="1:7" ht="36">
      <c r="A506" s="120"/>
      <c r="B506" s="159"/>
      <c r="C506" s="162">
        <v>2310</v>
      </c>
      <c r="D506" s="98" t="s">
        <v>139</v>
      </c>
      <c r="E506" s="257">
        <v>5000</v>
      </c>
      <c r="F506" s="314">
        <v>0</v>
      </c>
      <c r="G506" s="203">
        <f t="shared" si="5"/>
        <v>0</v>
      </c>
    </row>
    <row r="507" spans="1:7" ht="14.25">
      <c r="A507" s="147">
        <v>926</v>
      </c>
      <c r="B507" s="105"/>
      <c r="C507" s="105"/>
      <c r="D507" s="106" t="s">
        <v>65</v>
      </c>
      <c r="E507" s="52">
        <f>SUM(E508,E510)</f>
        <v>245000</v>
      </c>
      <c r="F507" s="316">
        <f>SUM(F508,F510)</f>
        <v>20204.23</v>
      </c>
      <c r="G507" s="67">
        <f t="shared" si="5"/>
        <v>8.246624489795918</v>
      </c>
    </row>
    <row r="508" spans="1:7" ht="12.75" customHeight="1">
      <c r="A508" s="148"/>
      <c r="B508" s="118">
        <v>92601</v>
      </c>
      <c r="C508" s="118"/>
      <c r="D508" s="124" t="s">
        <v>140</v>
      </c>
      <c r="E508" s="53">
        <f>E509</f>
        <v>200000</v>
      </c>
      <c r="F508" s="302">
        <v>0</v>
      </c>
      <c r="G508" s="71">
        <f t="shared" si="5"/>
        <v>0</v>
      </c>
    </row>
    <row r="509" spans="1:7" ht="36" customHeight="1">
      <c r="A509" s="148"/>
      <c r="B509" s="121"/>
      <c r="C509" s="170">
        <v>6300</v>
      </c>
      <c r="D509" s="122" t="s">
        <v>141</v>
      </c>
      <c r="E509" s="186">
        <v>200000</v>
      </c>
      <c r="F509" s="345">
        <v>0</v>
      </c>
      <c r="G509" s="192">
        <f t="shared" si="5"/>
        <v>0</v>
      </c>
    </row>
    <row r="510" spans="1:7" ht="12.75" customHeight="1">
      <c r="A510" s="134"/>
      <c r="B510" s="118">
        <v>92695</v>
      </c>
      <c r="C510" s="118"/>
      <c r="D510" s="124" t="s">
        <v>50</v>
      </c>
      <c r="E510" s="53">
        <f>SUM(E511:E513)</f>
        <v>45000</v>
      </c>
      <c r="F510" s="337">
        <f>SUM(F511:F513)</f>
        <v>20204.23</v>
      </c>
      <c r="G510" s="68">
        <f t="shared" si="5"/>
        <v>44.898288888888885</v>
      </c>
    </row>
    <row r="511" spans="1:7" ht="12.75" customHeight="1">
      <c r="A511" s="134"/>
      <c r="B511" s="109"/>
      <c r="C511" s="125">
        <v>4170</v>
      </c>
      <c r="D511" s="126" t="s">
        <v>113</v>
      </c>
      <c r="E511" s="59">
        <v>3000</v>
      </c>
      <c r="F511" s="305">
        <v>1476.98</v>
      </c>
      <c r="G511" s="192">
        <f t="shared" si="5"/>
        <v>49.23266666666667</v>
      </c>
    </row>
    <row r="512" spans="1:7" ht="12.75" customHeight="1">
      <c r="A512" s="107"/>
      <c r="B512" s="125"/>
      <c r="C512" s="125">
        <v>4210</v>
      </c>
      <c r="D512" s="126" t="s">
        <v>12</v>
      </c>
      <c r="E512" s="59">
        <v>17000</v>
      </c>
      <c r="F512" s="298">
        <v>5836.35</v>
      </c>
      <c r="G512" s="73">
        <f t="shared" si="5"/>
        <v>34.3314705882353</v>
      </c>
    </row>
    <row r="513" spans="1:7" ht="12.75">
      <c r="A513" s="120"/>
      <c r="B513" s="121"/>
      <c r="C513" s="121">
        <v>4300</v>
      </c>
      <c r="D513" s="122" t="s">
        <v>6</v>
      </c>
      <c r="E513" s="54">
        <v>25000</v>
      </c>
      <c r="F513" s="346">
        <v>12890.9</v>
      </c>
      <c r="G513" s="73">
        <f>(F513/E513)*100</f>
        <v>51.5636</v>
      </c>
    </row>
    <row r="514" spans="1:7" ht="14.25">
      <c r="A514" s="389" t="s">
        <v>66</v>
      </c>
      <c r="B514" s="390"/>
      <c r="C514" s="390"/>
      <c r="D514" s="391"/>
      <c r="E514" s="65">
        <f>SUM(E11,E14,E20,E24,E45,E49,E70,E118,E151,E157,E308,E312,E326,E394,E428,E500,E507)</f>
        <v>33811920</v>
      </c>
      <c r="F514" s="303">
        <f>SUM(F11,F14,F20,F24,F45,F49,F70,F118,F151,F157,F308,F312,F326,F394,F428,F500,F507)</f>
        <v>14785450.110000003</v>
      </c>
      <c r="G514" s="67">
        <f>(F514/E514)*100</f>
        <v>43.72851381997829</v>
      </c>
    </row>
  </sheetData>
  <mergeCells count="8">
    <mergeCell ref="A514:D514"/>
    <mergeCell ref="A5:G5"/>
    <mergeCell ref="A6:G6"/>
    <mergeCell ref="A7:G7"/>
    <mergeCell ref="D1:G1"/>
    <mergeCell ref="D2:G2"/>
    <mergeCell ref="D4:G4"/>
    <mergeCell ref="D3:G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&amp;CStrona &amp;P</oddHeader>
  </headerFooter>
  <rowBreaks count="9" manualBreakCount="9">
    <brk id="47" max="6" man="1"/>
    <brk id="99" max="6" man="1"/>
    <brk id="145" max="6" man="1"/>
    <brk id="196" max="6" man="1"/>
    <brk id="249" max="6" man="1"/>
    <brk id="299" max="6" man="1"/>
    <brk id="344" max="6" man="1"/>
    <brk id="395" max="6" man="1"/>
    <brk id="44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G100"/>
  <sheetViews>
    <sheetView workbookViewId="0" topLeftCell="A79">
      <selection activeCell="E103" sqref="E103"/>
    </sheetView>
  </sheetViews>
  <sheetFormatPr defaultColWidth="9.140625" defaultRowHeight="12.75"/>
  <cols>
    <col min="1" max="1" width="4.8515625" style="0" customWidth="1"/>
    <col min="2" max="2" width="7.8515625" style="0" customWidth="1"/>
    <col min="3" max="3" width="4.28125" style="0" customWidth="1"/>
    <col min="4" max="4" width="41.57421875" style="0" customWidth="1"/>
    <col min="5" max="5" width="12.57421875" style="0" customWidth="1"/>
    <col min="6" max="6" width="12.140625" style="0" customWidth="1"/>
    <col min="7" max="7" width="5.7109375" style="0" customWidth="1"/>
  </cols>
  <sheetData>
    <row r="1" spans="4:7" ht="12.75">
      <c r="D1" s="387" t="s">
        <v>111</v>
      </c>
      <c r="E1" s="387"/>
      <c r="F1" s="387"/>
      <c r="G1" s="387"/>
    </row>
    <row r="2" spans="4:7" ht="12.75">
      <c r="D2" s="387" t="s">
        <v>101</v>
      </c>
      <c r="E2" s="387"/>
      <c r="F2" s="387"/>
      <c r="G2" s="387"/>
    </row>
    <row r="3" spans="4:7" ht="12.75">
      <c r="D3" s="387" t="s">
        <v>102</v>
      </c>
      <c r="E3" s="387"/>
      <c r="F3" s="387"/>
      <c r="G3" s="387"/>
    </row>
    <row r="4" spans="4:7" ht="12.75">
      <c r="D4" s="388" t="s">
        <v>144</v>
      </c>
      <c r="E4" s="388"/>
      <c r="F4" s="388"/>
      <c r="G4" s="388"/>
    </row>
    <row r="5" spans="1:7" ht="15.75">
      <c r="A5" s="395" t="s">
        <v>96</v>
      </c>
      <c r="B5" s="395"/>
      <c r="C5" s="395"/>
      <c r="D5" s="395"/>
      <c r="E5" s="395"/>
      <c r="F5" s="395"/>
      <c r="G5" s="395"/>
    </row>
    <row r="6" spans="1:7" ht="15.75">
      <c r="A6" s="395" t="s">
        <v>97</v>
      </c>
      <c r="B6" s="395"/>
      <c r="C6" s="395"/>
      <c r="D6" s="395"/>
      <c r="E6" s="395"/>
      <c r="F6" s="395"/>
      <c r="G6" s="395"/>
    </row>
    <row r="7" spans="1:7" ht="15.75">
      <c r="A7" s="395" t="s">
        <v>98</v>
      </c>
      <c r="B7" s="395"/>
      <c r="C7" s="395"/>
      <c r="D7" s="395"/>
      <c r="E7" s="395"/>
      <c r="F7" s="395"/>
      <c r="G7" s="395"/>
    </row>
    <row r="8" spans="1:7" ht="15.75">
      <c r="A8" s="396" t="s">
        <v>146</v>
      </c>
      <c r="B8" s="396"/>
      <c r="C8" s="396"/>
      <c r="D8" s="396"/>
      <c r="E8" s="396"/>
      <c r="F8" s="396"/>
      <c r="G8" s="396"/>
    </row>
    <row r="9" ht="5.25" customHeight="1"/>
    <row r="10" spans="1:7" ht="38.25">
      <c r="A10" s="26" t="s">
        <v>0</v>
      </c>
      <c r="B10" s="27" t="s">
        <v>1</v>
      </c>
      <c r="C10" s="26" t="s">
        <v>2</v>
      </c>
      <c r="D10" s="28" t="s">
        <v>3</v>
      </c>
      <c r="E10" s="28" t="s">
        <v>99</v>
      </c>
      <c r="F10" s="26" t="s">
        <v>147</v>
      </c>
      <c r="G10" s="29" t="s">
        <v>94</v>
      </c>
    </row>
    <row r="11" spans="1:7" ht="12.75">
      <c r="A11" s="30">
        <v>1</v>
      </c>
      <c r="B11" s="30">
        <v>2</v>
      </c>
      <c r="C11" s="30">
        <v>3</v>
      </c>
      <c r="D11" s="30">
        <v>4</v>
      </c>
      <c r="E11" s="31">
        <v>5</v>
      </c>
      <c r="F11" s="32">
        <v>6</v>
      </c>
      <c r="G11" s="32">
        <v>7</v>
      </c>
    </row>
    <row r="12" spans="1:7" ht="14.25" customHeight="1">
      <c r="A12" s="212" t="s">
        <v>67</v>
      </c>
      <c r="B12" s="213"/>
      <c r="C12" s="213"/>
      <c r="D12" s="80" t="s">
        <v>4</v>
      </c>
      <c r="E12" s="65">
        <f>SUM(E13)</f>
        <v>45000</v>
      </c>
      <c r="F12" s="357">
        <v>0</v>
      </c>
      <c r="G12" s="48">
        <f aca="true" t="shared" si="0" ref="G12:G57">PRODUCT(F12/E12)*100</f>
        <v>0</v>
      </c>
    </row>
    <row r="13" spans="1:7" ht="12.75" customHeight="1">
      <c r="A13" s="214"/>
      <c r="B13" s="234" t="s">
        <v>68</v>
      </c>
      <c r="C13" s="138"/>
      <c r="D13" s="139" t="s">
        <v>5</v>
      </c>
      <c r="E13" s="58">
        <v>45000</v>
      </c>
      <c r="F13" s="358">
        <v>0</v>
      </c>
      <c r="G13" s="33">
        <f t="shared" si="0"/>
        <v>0</v>
      </c>
    </row>
    <row r="14" spans="1:7" ht="12.75">
      <c r="A14" s="113"/>
      <c r="B14" s="215"/>
      <c r="C14" s="113">
        <v>4300</v>
      </c>
      <c r="D14" s="98" t="s">
        <v>6</v>
      </c>
      <c r="E14" s="57">
        <v>45000</v>
      </c>
      <c r="F14" s="359">
        <v>0</v>
      </c>
      <c r="G14" s="281">
        <f t="shared" si="0"/>
        <v>0</v>
      </c>
    </row>
    <row r="15" spans="1:7" ht="12.75" customHeight="1">
      <c r="A15" s="212" t="s">
        <v>69</v>
      </c>
      <c r="B15" s="78"/>
      <c r="C15" s="142"/>
      <c r="D15" s="80" t="s">
        <v>18</v>
      </c>
      <c r="E15" s="66">
        <v>11500</v>
      </c>
      <c r="F15" s="360">
        <v>10300</v>
      </c>
      <c r="G15" s="356">
        <f t="shared" si="0"/>
        <v>89.56521739130436</v>
      </c>
    </row>
    <row r="16" spans="1:7" ht="12.75">
      <c r="A16" s="112"/>
      <c r="B16" s="280" t="s">
        <v>79</v>
      </c>
      <c r="C16" s="143"/>
      <c r="D16" s="149" t="s">
        <v>80</v>
      </c>
      <c r="E16" s="62">
        <v>11500</v>
      </c>
      <c r="F16" s="299">
        <v>10300</v>
      </c>
      <c r="G16" s="47">
        <f t="shared" si="0"/>
        <v>89.56521739130436</v>
      </c>
    </row>
    <row r="17" spans="1:7" ht="12.75" customHeight="1">
      <c r="A17" s="113"/>
      <c r="B17" s="215"/>
      <c r="C17" s="115">
        <v>4300</v>
      </c>
      <c r="D17" s="163" t="s">
        <v>161</v>
      </c>
      <c r="E17" s="63">
        <v>11500</v>
      </c>
      <c r="F17" s="361">
        <v>10300</v>
      </c>
      <c r="G17" s="355">
        <f t="shared" si="0"/>
        <v>89.56521739130436</v>
      </c>
    </row>
    <row r="18" spans="1:7" ht="12.75" customHeight="1">
      <c r="A18" s="147">
        <v>700</v>
      </c>
      <c r="B18" s="213"/>
      <c r="C18" s="213"/>
      <c r="D18" s="182" t="s">
        <v>24</v>
      </c>
      <c r="E18" s="52">
        <v>19000</v>
      </c>
      <c r="F18" s="360">
        <v>15724</v>
      </c>
      <c r="G18" s="285">
        <f t="shared" si="0"/>
        <v>82.7578947368421</v>
      </c>
    </row>
    <row r="19" spans="1:7" ht="12.75" customHeight="1">
      <c r="A19" s="216"/>
      <c r="B19" s="150">
        <v>70005</v>
      </c>
      <c r="C19" s="144"/>
      <c r="D19" s="85" t="s">
        <v>25</v>
      </c>
      <c r="E19" s="166">
        <f>SUM(E20:E20)</f>
        <v>19000</v>
      </c>
      <c r="F19" s="293">
        <f>SUM(F20,F22,F24)</f>
        <v>15724</v>
      </c>
      <c r="G19" s="47">
        <f t="shared" si="0"/>
        <v>82.7578947368421</v>
      </c>
    </row>
    <row r="20" spans="1:7" ht="12.75" customHeight="1">
      <c r="A20" s="145"/>
      <c r="B20" s="217"/>
      <c r="C20" s="115">
        <v>3030</v>
      </c>
      <c r="D20" s="116" t="s">
        <v>7</v>
      </c>
      <c r="E20" s="63">
        <v>19000</v>
      </c>
      <c r="F20" s="362">
        <v>15724</v>
      </c>
      <c r="G20" s="33">
        <f t="shared" si="0"/>
        <v>82.7578947368421</v>
      </c>
    </row>
    <row r="21" spans="1:7" ht="14.25" customHeight="1">
      <c r="A21" s="148">
        <v>710</v>
      </c>
      <c r="B21" s="218"/>
      <c r="C21" s="218"/>
      <c r="D21" s="182" t="s">
        <v>26</v>
      </c>
      <c r="E21" s="52">
        <f>SUM(E22,E24,E26)</f>
        <v>224000</v>
      </c>
      <c r="F21" s="372">
        <f>SUM(F22,F24,F26)</f>
        <v>62348.52000000001</v>
      </c>
      <c r="G21" s="374">
        <f t="shared" si="0"/>
        <v>27.834160714285723</v>
      </c>
    </row>
    <row r="22" spans="1:7" ht="12.75" customHeight="1">
      <c r="A22" s="219"/>
      <c r="B22" s="138">
        <v>71013</v>
      </c>
      <c r="C22" s="138"/>
      <c r="D22" s="139" t="s">
        <v>115</v>
      </c>
      <c r="E22" s="58">
        <v>30000</v>
      </c>
      <c r="F22" s="362">
        <v>0</v>
      </c>
      <c r="G22" s="33">
        <f t="shared" si="0"/>
        <v>0</v>
      </c>
    </row>
    <row r="23" spans="1:7" ht="12.75">
      <c r="A23" s="130"/>
      <c r="B23" s="109"/>
      <c r="C23" s="125">
        <v>4300</v>
      </c>
      <c r="D23" s="126" t="s">
        <v>6</v>
      </c>
      <c r="E23" s="59">
        <v>30000</v>
      </c>
      <c r="F23" s="359">
        <v>0</v>
      </c>
      <c r="G23" s="34">
        <f t="shared" si="0"/>
        <v>0</v>
      </c>
    </row>
    <row r="24" spans="1:7" ht="12.75" customHeight="1">
      <c r="A24" s="107"/>
      <c r="B24" s="138">
        <v>71014</v>
      </c>
      <c r="C24" s="138"/>
      <c r="D24" s="139" t="s">
        <v>27</v>
      </c>
      <c r="E24" s="58">
        <v>35000</v>
      </c>
      <c r="F24" s="299">
        <v>0</v>
      </c>
      <c r="G24" s="41">
        <f t="shared" si="0"/>
        <v>0</v>
      </c>
    </row>
    <row r="25" spans="1:7" ht="12.75" customHeight="1">
      <c r="A25" s="130"/>
      <c r="B25" s="121"/>
      <c r="C25" s="121">
        <v>4300</v>
      </c>
      <c r="D25" s="122" t="s">
        <v>6</v>
      </c>
      <c r="E25" s="54">
        <v>35000</v>
      </c>
      <c r="F25" s="361">
        <v>0</v>
      </c>
      <c r="G25" s="281">
        <f t="shared" si="0"/>
        <v>0</v>
      </c>
    </row>
    <row r="26" spans="1:7" ht="12.75">
      <c r="A26" s="107"/>
      <c r="B26" s="150">
        <v>71015</v>
      </c>
      <c r="C26" s="144"/>
      <c r="D26" s="85" t="s">
        <v>28</v>
      </c>
      <c r="E26" s="166">
        <f>SUM(E27:E39)</f>
        <v>159000</v>
      </c>
      <c r="F26" s="363">
        <f>SUM(F27:F39)</f>
        <v>62348.52000000001</v>
      </c>
      <c r="G26" s="226">
        <f t="shared" si="0"/>
        <v>39.212905660377366</v>
      </c>
    </row>
    <row r="27" spans="1:7" ht="12.75" customHeight="1">
      <c r="A27" s="221"/>
      <c r="B27" s="153"/>
      <c r="C27" s="112">
        <v>3020</v>
      </c>
      <c r="D27" s="90" t="s">
        <v>114</v>
      </c>
      <c r="E27" s="91">
        <v>200</v>
      </c>
      <c r="F27" s="328">
        <v>0</v>
      </c>
      <c r="G27" s="227">
        <f t="shared" si="0"/>
        <v>0</v>
      </c>
    </row>
    <row r="28" spans="1:7" ht="15.75" customHeight="1">
      <c r="A28" s="141"/>
      <c r="B28" s="141"/>
      <c r="C28" s="130">
        <v>4010</v>
      </c>
      <c r="D28" s="94" t="s">
        <v>8</v>
      </c>
      <c r="E28" s="43">
        <v>54200</v>
      </c>
      <c r="F28" s="329">
        <v>23911.7</v>
      </c>
      <c r="G28" s="228">
        <f t="shared" si="0"/>
        <v>44.117527675276754</v>
      </c>
    </row>
    <row r="29" spans="1:7" ht="12.75" customHeight="1">
      <c r="A29" s="141"/>
      <c r="B29" s="141"/>
      <c r="C29" s="130">
        <v>4020</v>
      </c>
      <c r="D29" s="94" t="s">
        <v>29</v>
      </c>
      <c r="E29" s="43">
        <v>47700</v>
      </c>
      <c r="F29" s="329">
        <v>15160.96</v>
      </c>
      <c r="G29" s="228">
        <f t="shared" si="0"/>
        <v>31.78398322851153</v>
      </c>
    </row>
    <row r="30" spans="1:7" ht="12.75">
      <c r="A30" s="141"/>
      <c r="B30" s="141"/>
      <c r="C30" s="130">
        <v>4040</v>
      </c>
      <c r="D30" s="94" t="s">
        <v>9</v>
      </c>
      <c r="E30" s="60">
        <v>7100</v>
      </c>
      <c r="F30" s="329">
        <v>6684.03</v>
      </c>
      <c r="G30" s="228">
        <f t="shared" si="0"/>
        <v>94.1412676056338</v>
      </c>
    </row>
    <row r="31" spans="1:7" ht="12.75">
      <c r="A31" s="141"/>
      <c r="B31" s="141"/>
      <c r="C31" s="130">
        <v>4110</v>
      </c>
      <c r="D31" s="94" t="s">
        <v>10</v>
      </c>
      <c r="E31" s="60">
        <v>18008</v>
      </c>
      <c r="F31" s="329">
        <v>7399.93</v>
      </c>
      <c r="G31" s="228">
        <f t="shared" si="0"/>
        <v>41.09245890715238</v>
      </c>
    </row>
    <row r="32" spans="1:7" ht="12.75">
      <c r="A32" s="141"/>
      <c r="B32" s="141"/>
      <c r="C32" s="130">
        <v>4120</v>
      </c>
      <c r="D32" s="94" t="s">
        <v>11</v>
      </c>
      <c r="E32" s="60">
        <v>2426</v>
      </c>
      <c r="F32" s="329">
        <v>986.91</v>
      </c>
      <c r="G32" s="228">
        <f t="shared" si="0"/>
        <v>40.680544105523495</v>
      </c>
    </row>
    <row r="33" spans="1:7" ht="12.75">
      <c r="A33" s="141"/>
      <c r="B33" s="141"/>
      <c r="C33" s="130">
        <v>4170</v>
      </c>
      <c r="D33" s="94" t="s">
        <v>113</v>
      </c>
      <c r="E33" s="60">
        <v>6000</v>
      </c>
      <c r="F33" s="329">
        <v>3110.87</v>
      </c>
      <c r="G33" s="228">
        <f t="shared" si="0"/>
        <v>51.84783333333333</v>
      </c>
    </row>
    <row r="34" spans="1:7" ht="13.5" customHeight="1">
      <c r="A34" s="141"/>
      <c r="B34" s="141"/>
      <c r="C34" s="130">
        <v>4210</v>
      </c>
      <c r="D34" s="94" t="s">
        <v>12</v>
      </c>
      <c r="E34" s="60">
        <v>6661</v>
      </c>
      <c r="F34" s="329">
        <v>825.78</v>
      </c>
      <c r="G34" s="228">
        <f t="shared" si="0"/>
        <v>12.397237652004204</v>
      </c>
    </row>
    <row r="35" spans="1:7" ht="12.75">
      <c r="A35" s="141"/>
      <c r="B35" s="141"/>
      <c r="C35" s="130">
        <v>4300</v>
      </c>
      <c r="D35" s="94" t="s">
        <v>6</v>
      </c>
      <c r="E35" s="60">
        <v>6000</v>
      </c>
      <c r="F35" s="329">
        <v>1570.33</v>
      </c>
      <c r="G35" s="228">
        <f t="shared" si="0"/>
        <v>26.172166666666662</v>
      </c>
    </row>
    <row r="36" spans="1:7" ht="13.5" customHeight="1">
      <c r="A36" s="141"/>
      <c r="B36" s="141"/>
      <c r="C36" s="130">
        <v>4410</v>
      </c>
      <c r="D36" s="94" t="s">
        <v>14</v>
      </c>
      <c r="E36" s="60">
        <v>3500</v>
      </c>
      <c r="F36" s="329">
        <v>1280.01</v>
      </c>
      <c r="G36" s="228">
        <f t="shared" si="0"/>
        <v>36.571714285714286</v>
      </c>
    </row>
    <row r="37" spans="1:7" ht="12.75" customHeight="1">
      <c r="A37" s="141"/>
      <c r="B37" s="141"/>
      <c r="C37" s="130">
        <v>4430</v>
      </c>
      <c r="D37" s="94" t="s">
        <v>15</v>
      </c>
      <c r="E37" s="60">
        <v>600</v>
      </c>
      <c r="F37" s="329">
        <v>302</v>
      </c>
      <c r="G37" s="228">
        <f t="shared" si="0"/>
        <v>50.33333333333333</v>
      </c>
    </row>
    <row r="38" spans="1:7" ht="14.25" customHeight="1">
      <c r="A38" s="141"/>
      <c r="B38" s="141"/>
      <c r="C38" s="130">
        <v>4440</v>
      </c>
      <c r="D38" s="94" t="s">
        <v>16</v>
      </c>
      <c r="E38" s="60">
        <v>2605</v>
      </c>
      <c r="F38" s="322">
        <v>1116</v>
      </c>
      <c r="G38" s="228">
        <f t="shared" si="0"/>
        <v>42.840690978886755</v>
      </c>
    </row>
    <row r="39" spans="1:7" ht="12.75" customHeight="1">
      <c r="A39" s="145"/>
      <c r="B39" s="145"/>
      <c r="C39" s="113">
        <v>6060</v>
      </c>
      <c r="D39" s="98" t="s">
        <v>87</v>
      </c>
      <c r="E39" s="57">
        <v>4000</v>
      </c>
      <c r="F39" s="364">
        <v>0</v>
      </c>
      <c r="G39" s="229">
        <f t="shared" si="0"/>
        <v>0</v>
      </c>
    </row>
    <row r="40" spans="1:7" ht="14.25" customHeight="1">
      <c r="A40" s="142">
        <v>750</v>
      </c>
      <c r="B40" s="213"/>
      <c r="C40" s="213"/>
      <c r="D40" s="80" t="s">
        <v>30</v>
      </c>
      <c r="E40" s="65">
        <f>SUM(E41,E51)</f>
        <v>117453</v>
      </c>
      <c r="F40" s="365">
        <f>SUM(F41,F51)</f>
        <v>59618.76</v>
      </c>
      <c r="G40" s="51">
        <f t="shared" si="0"/>
        <v>50.75967408239892</v>
      </c>
    </row>
    <row r="41" spans="1:7" ht="12.75" customHeight="1">
      <c r="A41" s="221"/>
      <c r="B41" s="150">
        <v>75011</v>
      </c>
      <c r="C41" s="144"/>
      <c r="D41" s="85" t="s">
        <v>31</v>
      </c>
      <c r="E41" s="166">
        <f>SUM(E42:E50)</f>
        <v>91953</v>
      </c>
      <c r="F41" s="327">
        <f>SUM(F42:F50)</f>
        <v>38683.76</v>
      </c>
      <c r="G41" s="282">
        <f t="shared" si="0"/>
        <v>42.06905701825933</v>
      </c>
    </row>
    <row r="42" spans="1:7" ht="12.75">
      <c r="A42" s="141"/>
      <c r="B42" s="153"/>
      <c r="C42" s="112">
        <v>4010</v>
      </c>
      <c r="D42" s="90" t="s">
        <v>8</v>
      </c>
      <c r="E42" s="56">
        <v>63400</v>
      </c>
      <c r="F42" s="366">
        <v>25400</v>
      </c>
      <c r="G42" s="227">
        <f t="shared" si="0"/>
        <v>40.063091482649845</v>
      </c>
    </row>
    <row r="43" spans="1:7" ht="12.75">
      <c r="A43" s="141"/>
      <c r="B43" s="141"/>
      <c r="C43" s="130">
        <v>4040</v>
      </c>
      <c r="D43" s="94" t="s">
        <v>9</v>
      </c>
      <c r="E43" s="60">
        <v>5230</v>
      </c>
      <c r="F43" s="325">
        <v>3730</v>
      </c>
      <c r="G43" s="228">
        <f t="shared" si="0"/>
        <v>71.31931166347992</v>
      </c>
    </row>
    <row r="44" spans="1:7" ht="12.75">
      <c r="A44" s="141"/>
      <c r="B44" s="141"/>
      <c r="C44" s="130">
        <v>4110</v>
      </c>
      <c r="D44" s="94" t="s">
        <v>10</v>
      </c>
      <c r="E44" s="60">
        <v>11815</v>
      </c>
      <c r="F44" s="325">
        <v>4800</v>
      </c>
      <c r="G44" s="228">
        <f t="shared" si="0"/>
        <v>40.62632247143462</v>
      </c>
    </row>
    <row r="45" spans="1:7" ht="12.75">
      <c r="A45" s="141"/>
      <c r="B45" s="141"/>
      <c r="C45" s="130">
        <v>4120</v>
      </c>
      <c r="D45" s="94" t="s">
        <v>11</v>
      </c>
      <c r="E45" s="60">
        <v>1675</v>
      </c>
      <c r="F45" s="325">
        <v>570</v>
      </c>
      <c r="G45" s="228">
        <f t="shared" si="0"/>
        <v>34.02985074626866</v>
      </c>
    </row>
    <row r="46" spans="1:7" ht="12.75" customHeight="1">
      <c r="A46" s="141"/>
      <c r="B46" s="141"/>
      <c r="C46" s="130">
        <v>4210</v>
      </c>
      <c r="D46" s="94" t="s">
        <v>12</v>
      </c>
      <c r="E46" s="60">
        <v>2000</v>
      </c>
      <c r="F46" s="325">
        <v>752.96</v>
      </c>
      <c r="G46" s="228">
        <f t="shared" si="0"/>
        <v>37.648</v>
      </c>
    </row>
    <row r="47" spans="1:7" ht="12.75">
      <c r="A47" s="141"/>
      <c r="B47" s="141"/>
      <c r="C47" s="130">
        <v>4260</v>
      </c>
      <c r="D47" s="94" t="s">
        <v>13</v>
      </c>
      <c r="E47" s="60">
        <v>1500</v>
      </c>
      <c r="F47" s="325">
        <v>750</v>
      </c>
      <c r="G47" s="228">
        <f t="shared" si="0"/>
        <v>50</v>
      </c>
    </row>
    <row r="48" spans="1:7" ht="12.75">
      <c r="A48" s="141"/>
      <c r="B48" s="141"/>
      <c r="C48" s="130">
        <v>4300</v>
      </c>
      <c r="D48" s="94" t="s">
        <v>6</v>
      </c>
      <c r="E48" s="60">
        <v>3100</v>
      </c>
      <c r="F48" s="325">
        <v>800</v>
      </c>
      <c r="G48" s="228">
        <f t="shared" si="0"/>
        <v>25.806451612903224</v>
      </c>
    </row>
    <row r="49" spans="1:7" ht="12.75" customHeight="1">
      <c r="A49" s="141"/>
      <c r="B49" s="141"/>
      <c r="C49" s="130">
        <v>4410</v>
      </c>
      <c r="D49" s="94" t="s">
        <v>14</v>
      </c>
      <c r="E49" s="60">
        <v>1000</v>
      </c>
      <c r="F49" s="318">
        <v>205.8</v>
      </c>
      <c r="G49" s="228">
        <f t="shared" si="0"/>
        <v>20.580000000000002</v>
      </c>
    </row>
    <row r="50" spans="1:7" ht="12.75">
      <c r="A50" s="141"/>
      <c r="B50" s="145"/>
      <c r="C50" s="113">
        <v>4440</v>
      </c>
      <c r="D50" s="98" t="s">
        <v>16</v>
      </c>
      <c r="E50" s="57">
        <v>2233</v>
      </c>
      <c r="F50" s="326">
        <v>1675</v>
      </c>
      <c r="G50" s="229">
        <f t="shared" si="0"/>
        <v>75.01119570085088</v>
      </c>
    </row>
    <row r="51" spans="1:7" ht="12.75" customHeight="1">
      <c r="A51" s="221"/>
      <c r="B51" s="150">
        <v>75045</v>
      </c>
      <c r="C51" s="150"/>
      <c r="D51" s="283" t="s">
        <v>34</v>
      </c>
      <c r="E51" s="152">
        <f>SUM(E52:E57)</f>
        <v>25500</v>
      </c>
      <c r="F51" s="367">
        <f>SUM(F52:F57)</f>
        <v>20935</v>
      </c>
      <c r="G51" s="282">
        <f t="shared" si="0"/>
        <v>82.09803921568627</v>
      </c>
    </row>
    <row r="52" spans="1:7" ht="12.75">
      <c r="A52" s="140"/>
      <c r="B52" s="158"/>
      <c r="C52" s="112">
        <v>4110</v>
      </c>
      <c r="D52" s="90" t="s">
        <v>10</v>
      </c>
      <c r="E52" s="56">
        <v>1000</v>
      </c>
      <c r="F52" s="366">
        <v>998.88</v>
      </c>
      <c r="G52" s="227">
        <f t="shared" si="0"/>
        <v>99.888</v>
      </c>
    </row>
    <row r="53" spans="1:7" ht="12.75" customHeight="1">
      <c r="A53" s="167"/>
      <c r="B53" s="141"/>
      <c r="C53" s="130">
        <v>4120</v>
      </c>
      <c r="D53" s="94" t="s">
        <v>11</v>
      </c>
      <c r="E53" s="60">
        <v>150</v>
      </c>
      <c r="F53" s="325">
        <v>147</v>
      </c>
      <c r="G53" s="228">
        <f t="shared" si="0"/>
        <v>98</v>
      </c>
    </row>
    <row r="54" spans="1:7" ht="12.75" customHeight="1">
      <c r="A54" s="168"/>
      <c r="B54" s="145"/>
      <c r="C54" s="145">
        <v>4170</v>
      </c>
      <c r="D54" s="168" t="s">
        <v>113</v>
      </c>
      <c r="E54" s="189">
        <v>16000</v>
      </c>
      <c r="F54" s="380">
        <v>13450</v>
      </c>
      <c r="G54" s="229">
        <f t="shared" si="0"/>
        <v>84.0625</v>
      </c>
    </row>
    <row r="55" spans="1:7" ht="12.75" customHeight="1">
      <c r="A55" s="141"/>
      <c r="B55" s="141"/>
      <c r="C55" s="130">
        <v>4210</v>
      </c>
      <c r="D55" s="94" t="s">
        <v>12</v>
      </c>
      <c r="E55" s="60">
        <v>1172</v>
      </c>
      <c r="F55" s="325">
        <v>1171.7</v>
      </c>
      <c r="G55" s="228">
        <f t="shared" si="0"/>
        <v>99.97440273037543</v>
      </c>
    </row>
    <row r="56" spans="1:7" ht="12.75" customHeight="1">
      <c r="A56" s="141"/>
      <c r="B56" s="141"/>
      <c r="C56" s="130">
        <v>4300</v>
      </c>
      <c r="D56" s="94" t="s">
        <v>6</v>
      </c>
      <c r="E56" s="60">
        <v>6978</v>
      </c>
      <c r="F56" s="368">
        <v>5000.42</v>
      </c>
      <c r="G56" s="228">
        <f t="shared" si="0"/>
        <v>71.6597879048438</v>
      </c>
    </row>
    <row r="57" spans="1:7" ht="12.75">
      <c r="A57" s="145"/>
      <c r="B57" s="145"/>
      <c r="C57" s="113">
        <v>4410</v>
      </c>
      <c r="D57" s="98" t="s">
        <v>14</v>
      </c>
      <c r="E57" s="57">
        <v>200</v>
      </c>
      <c r="F57" s="320">
        <v>167</v>
      </c>
      <c r="G57" s="229">
        <f t="shared" si="0"/>
        <v>83.5</v>
      </c>
    </row>
    <row r="58" spans="1:7" ht="28.5">
      <c r="A58" s="142">
        <v>754</v>
      </c>
      <c r="B58" s="213"/>
      <c r="C58" s="213"/>
      <c r="D58" s="80" t="s">
        <v>36</v>
      </c>
      <c r="E58" s="196">
        <f>SUM(E59,E84)</f>
        <v>2605514</v>
      </c>
      <c r="F58" s="365">
        <f>SUM(F59,F84)</f>
        <v>1249749.0100000002</v>
      </c>
      <c r="G58" s="51">
        <f aca="true" t="shared" si="1" ref="G58:G99">PRODUCT(F58/E58)*100</f>
        <v>47.96554576179595</v>
      </c>
    </row>
    <row r="59" spans="1:7" ht="12.75">
      <c r="A59" s="107"/>
      <c r="B59" s="107">
        <v>75411</v>
      </c>
      <c r="C59" s="107"/>
      <c r="D59" s="231" t="s">
        <v>39</v>
      </c>
      <c r="E59" s="284">
        <f>SUM(E60:E83)</f>
        <v>2605114</v>
      </c>
      <c r="F59" s="327">
        <f>SUM(F60:F83)</f>
        <v>1249499.0100000002</v>
      </c>
      <c r="G59" s="282">
        <f t="shared" si="1"/>
        <v>47.963314081456716</v>
      </c>
    </row>
    <row r="60" spans="1:7" ht="12.75" customHeight="1">
      <c r="A60" s="111"/>
      <c r="B60" s="153"/>
      <c r="C60" s="112">
        <v>3020</v>
      </c>
      <c r="D60" s="90" t="s">
        <v>120</v>
      </c>
      <c r="E60" s="56">
        <v>3000</v>
      </c>
      <c r="F60" s="328">
        <v>129.9</v>
      </c>
      <c r="G60" s="227">
        <f t="shared" si="1"/>
        <v>4.33</v>
      </c>
    </row>
    <row r="61" spans="1:7" ht="21.75" customHeight="1">
      <c r="A61" s="141"/>
      <c r="B61" s="141"/>
      <c r="C61" s="42">
        <v>3070</v>
      </c>
      <c r="D61" s="94" t="s">
        <v>121</v>
      </c>
      <c r="E61" s="154">
        <v>149494</v>
      </c>
      <c r="F61" s="329">
        <v>72476.89</v>
      </c>
      <c r="G61" s="228">
        <f t="shared" si="1"/>
        <v>48.48147082826066</v>
      </c>
    </row>
    <row r="62" spans="1:7" ht="12.75" customHeight="1">
      <c r="A62" s="141"/>
      <c r="B62" s="141"/>
      <c r="C62" s="42">
        <v>4020</v>
      </c>
      <c r="D62" s="94" t="s">
        <v>29</v>
      </c>
      <c r="E62" s="43">
        <v>10357</v>
      </c>
      <c r="F62" s="329">
        <v>5133.82</v>
      </c>
      <c r="G62" s="228">
        <f t="shared" si="1"/>
        <v>49.568600946219945</v>
      </c>
    </row>
    <row r="63" spans="1:7" ht="12.75">
      <c r="A63" s="141"/>
      <c r="B63" s="141"/>
      <c r="C63" s="130">
        <v>4040</v>
      </c>
      <c r="D63" s="94" t="s">
        <v>9</v>
      </c>
      <c r="E63" s="60">
        <v>910</v>
      </c>
      <c r="F63" s="329">
        <v>909.55</v>
      </c>
      <c r="G63" s="228">
        <f t="shared" si="1"/>
        <v>99.95054945054945</v>
      </c>
    </row>
    <row r="64" spans="1:7" ht="22.5" customHeight="1">
      <c r="A64" s="141"/>
      <c r="B64" s="141"/>
      <c r="C64" s="42">
        <v>4050</v>
      </c>
      <c r="D64" s="155" t="s">
        <v>75</v>
      </c>
      <c r="E64" s="43">
        <v>1831323</v>
      </c>
      <c r="F64" s="329">
        <v>778255.21</v>
      </c>
      <c r="G64" s="228">
        <f t="shared" si="1"/>
        <v>42.49688394674232</v>
      </c>
    </row>
    <row r="65" spans="1:7" ht="24">
      <c r="A65" s="141"/>
      <c r="B65" s="141"/>
      <c r="C65" s="42">
        <v>4060</v>
      </c>
      <c r="D65" s="155" t="s">
        <v>156</v>
      </c>
      <c r="E65" s="60">
        <v>858</v>
      </c>
      <c r="F65" s="329">
        <v>858</v>
      </c>
      <c r="G65" s="228">
        <f t="shared" si="1"/>
        <v>100</v>
      </c>
    </row>
    <row r="66" spans="1:7" ht="24">
      <c r="A66" s="141"/>
      <c r="B66" s="141"/>
      <c r="C66" s="42">
        <v>4070</v>
      </c>
      <c r="D66" s="155" t="s">
        <v>76</v>
      </c>
      <c r="E66" s="43">
        <v>133788</v>
      </c>
      <c r="F66" s="329">
        <v>125625.1</v>
      </c>
      <c r="G66" s="228">
        <f t="shared" si="1"/>
        <v>93.89863066941729</v>
      </c>
    </row>
    <row r="67" spans="1:7" ht="23.25" customHeight="1">
      <c r="A67" s="141"/>
      <c r="B67" s="141"/>
      <c r="C67" s="42">
        <v>4080</v>
      </c>
      <c r="D67" s="155" t="s">
        <v>37</v>
      </c>
      <c r="E67" s="43">
        <v>28042</v>
      </c>
      <c r="F67" s="329">
        <v>17796.54</v>
      </c>
      <c r="G67" s="228">
        <f t="shared" si="1"/>
        <v>63.463875615148716</v>
      </c>
    </row>
    <row r="68" spans="1:7" ht="12.75">
      <c r="A68" s="141"/>
      <c r="B68" s="141"/>
      <c r="C68" s="130">
        <v>4110</v>
      </c>
      <c r="D68" s="94" t="s">
        <v>10</v>
      </c>
      <c r="E68" s="60">
        <v>2050</v>
      </c>
      <c r="F68" s="329">
        <v>988.61</v>
      </c>
      <c r="G68" s="228">
        <f t="shared" si="1"/>
        <v>48.22487804878049</v>
      </c>
    </row>
    <row r="69" spans="1:7" ht="12.75" customHeight="1">
      <c r="A69" s="141"/>
      <c r="B69" s="141"/>
      <c r="C69" s="130">
        <v>4120</v>
      </c>
      <c r="D69" s="94" t="s">
        <v>11</v>
      </c>
      <c r="E69" s="60">
        <v>276</v>
      </c>
      <c r="F69" s="369">
        <v>133.16</v>
      </c>
      <c r="G69" s="228">
        <f t="shared" si="1"/>
        <v>48.246376811594196</v>
      </c>
    </row>
    <row r="70" spans="1:7" ht="12.75">
      <c r="A70" s="141"/>
      <c r="B70" s="141"/>
      <c r="C70" s="130">
        <v>4170</v>
      </c>
      <c r="D70" s="94" t="s">
        <v>113</v>
      </c>
      <c r="E70" s="60">
        <v>3000</v>
      </c>
      <c r="F70" s="369">
        <v>0</v>
      </c>
      <c r="G70" s="228">
        <f t="shared" si="1"/>
        <v>0</v>
      </c>
    </row>
    <row r="71" spans="1:7" ht="24">
      <c r="A71" s="141"/>
      <c r="B71" s="141"/>
      <c r="C71" s="42">
        <v>4180</v>
      </c>
      <c r="D71" s="94" t="s">
        <v>122</v>
      </c>
      <c r="E71" s="43">
        <v>114012</v>
      </c>
      <c r="F71" s="369">
        <v>114011.88</v>
      </c>
      <c r="G71" s="228">
        <f t="shared" si="1"/>
        <v>99.99989474792127</v>
      </c>
    </row>
    <row r="72" spans="1:7" ht="12.75">
      <c r="A72" s="141"/>
      <c r="B72" s="141"/>
      <c r="C72" s="130">
        <v>4210</v>
      </c>
      <c r="D72" s="94" t="s">
        <v>12</v>
      </c>
      <c r="E72" s="60">
        <v>135138</v>
      </c>
      <c r="F72" s="329">
        <v>67812.61</v>
      </c>
      <c r="G72" s="228">
        <f t="shared" si="1"/>
        <v>50.180267578327346</v>
      </c>
    </row>
    <row r="73" spans="1:7" ht="12.75">
      <c r="A73" s="141"/>
      <c r="B73" s="141"/>
      <c r="C73" s="130">
        <v>4230</v>
      </c>
      <c r="D73" s="94" t="s">
        <v>40</v>
      </c>
      <c r="E73" s="60">
        <v>2690</v>
      </c>
      <c r="F73" s="329">
        <v>2220</v>
      </c>
      <c r="G73" s="228">
        <f t="shared" si="1"/>
        <v>82.5278810408922</v>
      </c>
    </row>
    <row r="74" spans="1:7" ht="12.75">
      <c r="A74" s="141"/>
      <c r="B74" s="141"/>
      <c r="C74" s="130">
        <v>4260</v>
      </c>
      <c r="D74" s="94" t="s">
        <v>13</v>
      </c>
      <c r="E74" s="60">
        <v>80000</v>
      </c>
      <c r="F74" s="329">
        <v>21015.95</v>
      </c>
      <c r="G74" s="228">
        <f t="shared" si="1"/>
        <v>26.2699375</v>
      </c>
    </row>
    <row r="75" spans="1:7" ht="12.75">
      <c r="A75" s="141"/>
      <c r="B75" s="141"/>
      <c r="C75" s="130">
        <v>4270</v>
      </c>
      <c r="D75" s="94" t="s">
        <v>23</v>
      </c>
      <c r="E75" s="60">
        <v>30000</v>
      </c>
      <c r="F75" s="329">
        <v>5771.17</v>
      </c>
      <c r="G75" s="228">
        <f t="shared" si="1"/>
        <v>19.237233333333332</v>
      </c>
    </row>
    <row r="76" spans="1:7" ht="12.75">
      <c r="A76" s="141"/>
      <c r="B76" s="141"/>
      <c r="C76" s="130">
        <v>4280</v>
      </c>
      <c r="D76" s="94" t="s">
        <v>116</v>
      </c>
      <c r="E76" s="60">
        <v>10000</v>
      </c>
      <c r="F76" s="329">
        <v>6194.5</v>
      </c>
      <c r="G76" s="228">
        <f t="shared" si="1"/>
        <v>61.94499999999999</v>
      </c>
    </row>
    <row r="77" spans="1:7" ht="12.75">
      <c r="A77" s="141"/>
      <c r="B77" s="141"/>
      <c r="C77" s="130">
        <v>4300</v>
      </c>
      <c r="D77" s="94" t="s">
        <v>6</v>
      </c>
      <c r="E77" s="60">
        <v>55000</v>
      </c>
      <c r="F77" s="329">
        <v>22978.36</v>
      </c>
      <c r="G77" s="228">
        <f t="shared" si="1"/>
        <v>41.778836363636366</v>
      </c>
    </row>
    <row r="78" spans="1:7" ht="12.75">
      <c r="A78" s="141"/>
      <c r="B78" s="141"/>
      <c r="C78" s="130">
        <v>4350</v>
      </c>
      <c r="D78" s="94" t="s">
        <v>117</v>
      </c>
      <c r="E78" s="60">
        <v>5000</v>
      </c>
      <c r="F78" s="322">
        <v>2252.26</v>
      </c>
      <c r="G78" s="228">
        <f t="shared" si="1"/>
        <v>45.0452</v>
      </c>
    </row>
    <row r="79" spans="1:7" ht="12.75">
      <c r="A79" s="141"/>
      <c r="B79" s="141"/>
      <c r="C79" s="130">
        <v>4410</v>
      </c>
      <c r="D79" s="94" t="s">
        <v>14</v>
      </c>
      <c r="E79" s="60">
        <v>4000</v>
      </c>
      <c r="F79" s="329">
        <v>1419.5</v>
      </c>
      <c r="G79" s="228">
        <f t="shared" si="1"/>
        <v>35.4875</v>
      </c>
    </row>
    <row r="80" spans="1:7" ht="12.75">
      <c r="A80" s="141"/>
      <c r="B80" s="141"/>
      <c r="C80" s="130">
        <v>4430</v>
      </c>
      <c r="D80" s="94" t="s">
        <v>15</v>
      </c>
      <c r="E80" s="60">
        <v>2000</v>
      </c>
      <c r="F80" s="329">
        <v>550</v>
      </c>
      <c r="G80" s="228">
        <f t="shared" si="1"/>
        <v>27.500000000000004</v>
      </c>
    </row>
    <row r="81" spans="1:7" ht="12.75">
      <c r="A81" s="141"/>
      <c r="B81" s="141"/>
      <c r="C81" s="130">
        <v>4440</v>
      </c>
      <c r="D81" s="94" t="s">
        <v>16</v>
      </c>
      <c r="E81" s="60">
        <v>382</v>
      </c>
      <c r="F81" s="329">
        <v>0</v>
      </c>
      <c r="G81" s="228">
        <f t="shared" si="1"/>
        <v>0</v>
      </c>
    </row>
    <row r="82" spans="1:7" ht="14.25" customHeight="1">
      <c r="A82" s="141"/>
      <c r="B82" s="141"/>
      <c r="C82" s="130">
        <v>4480</v>
      </c>
      <c r="D82" s="94" t="s">
        <v>17</v>
      </c>
      <c r="E82" s="60">
        <v>3000</v>
      </c>
      <c r="F82" s="329">
        <v>2172</v>
      </c>
      <c r="G82" s="228">
        <f t="shared" si="1"/>
        <v>72.39999999999999</v>
      </c>
    </row>
    <row r="83" spans="1:7" ht="22.5" customHeight="1">
      <c r="A83" s="141"/>
      <c r="B83" s="145"/>
      <c r="C83" s="44">
        <v>4500</v>
      </c>
      <c r="D83" s="98" t="s">
        <v>77</v>
      </c>
      <c r="E83" s="57">
        <v>794</v>
      </c>
      <c r="F83" s="370">
        <v>794</v>
      </c>
      <c r="G83" s="229">
        <f t="shared" si="1"/>
        <v>100</v>
      </c>
    </row>
    <row r="84" spans="1:7" ht="12.75" customHeight="1">
      <c r="A84" s="130"/>
      <c r="B84" s="145">
        <v>75414</v>
      </c>
      <c r="C84" s="44"/>
      <c r="D84" s="133" t="s">
        <v>78</v>
      </c>
      <c r="E84" s="54">
        <v>400</v>
      </c>
      <c r="F84" s="371">
        <v>250</v>
      </c>
      <c r="G84" s="40">
        <f t="shared" si="1"/>
        <v>62.5</v>
      </c>
    </row>
    <row r="85" spans="1:7" ht="12.75" customHeight="1">
      <c r="A85" s="130"/>
      <c r="B85" s="145"/>
      <c r="C85" s="162">
        <v>4300</v>
      </c>
      <c r="D85" s="133" t="s">
        <v>6</v>
      </c>
      <c r="E85" s="54">
        <v>400</v>
      </c>
      <c r="F85" s="361">
        <v>250</v>
      </c>
      <c r="G85" s="51">
        <f t="shared" si="1"/>
        <v>62.5</v>
      </c>
    </row>
    <row r="86" spans="1:7" ht="14.25" customHeight="1">
      <c r="A86" s="142">
        <v>851</v>
      </c>
      <c r="B86" s="218"/>
      <c r="C86" s="218"/>
      <c r="D86" s="182" t="s">
        <v>51</v>
      </c>
      <c r="E86" s="52">
        <v>845900</v>
      </c>
      <c r="F86" s="372">
        <v>371607.34</v>
      </c>
      <c r="G86" s="51">
        <f t="shared" si="1"/>
        <v>43.93041021397329</v>
      </c>
    </row>
    <row r="87" spans="1:7" ht="39" customHeight="1">
      <c r="A87" s="220"/>
      <c r="B87" s="222">
        <v>85156</v>
      </c>
      <c r="C87" s="222"/>
      <c r="D87" s="223" t="s">
        <v>53</v>
      </c>
      <c r="E87" s="64">
        <v>845900</v>
      </c>
      <c r="F87" s="362">
        <v>371607.34</v>
      </c>
      <c r="G87" s="41">
        <f t="shared" si="1"/>
        <v>43.93041021397329</v>
      </c>
    </row>
    <row r="88" spans="1:7" ht="12.75" customHeight="1">
      <c r="A88" s="130"/>
      <c r="B88" s="224"/>
      <c r="C88" s="224">
        <v>4130</v>
      </c>
      <c r="D88" s="205" t="s">
        <v>54</v>
      </c>
      <c r="E88" s="63">
        <v>845900</v>
      </c>
      <c r="F88" s="375">
        <v>371607.34</v>
      </c>
      <c r="G88" s="376">
        <f t="shared" si="1"/>
        <v>43.93041021397329</v>
      </c>
    </row>
    <row r="89" spans="1:7" ht="14.25" customHeight="1">
      <c r="A89" s="142">
        <v>853</v>
      </c>
      <c r="B89" s="224"/>
      <c r="C89" s="115"/>
      <c r="D89" s="128" t="s">
        <v>84</v>
      </c>
      <c r="E89" s="65">
        <v>58000</v>
      </c>
      <c r="F89" s="333">
        <v>26857</v>
      </c>
      <c r="G89" s="51">
        <f t="shared" si="1"/>
        <v>46.3051724137931</v>
      </c>
    </row>
    <row r="90" spans="1:7" ht="12.75" customHeight="1">
      <c r="A90" s="220"/>
      <c r="B90" s="111">
        <v>85321</v>
      </c>
      <c r="C90" s="107"/>
      <c r="D90" s="110" t="s">
        <v>136</v>
      </c>
      <c r="E90" s="55">
        <f>SUM(E91:E99)</f>
        <v>58000</v>
      </c>
      <c r="F90" s="366">
        <f>SUM(F91:F99)</f>
        <v>26856.999999999996</v>
      </c>
      <c r="G90" s="227">
        <f t="shared" si="1"/>
        <v>46.3051724137931</v>
      </c>
    </row>
    <row r="91" spans="1:7" ht="12.75">
      <c r="A91" s="141"/>
      <c r="B91" s="153"/>
      <c r="C91" s="112">
        <v>4010</v>
      </c>
      <c r="D91" s="90" t="s">
        <v>8</v>
      </c>
      <c r="E91" s="56">
        <v>19200</v>
      </c>
      <c r="F91" s="328">
        <v>8967.38</v>
      </c>
      <c r="G91" s="227">
        <f t="shared" si="1"/>
        <v>46.70510416666666</v>
      </c>
    </row>
    <row r="92" spans="1:7" ht="12.75" customHeight="1">
      <c r="A92" s="141"/>
      <c r="B92" s="141"/>
      <c r="C92" s="130">
        <v>4040</v>
      </c>
      <c r="D92" s="94" t="s">
        <v>9</v>
      </c>
      <c r="E92" s="60">
        <v>1378</v>
      </c>
      <c r="F92" s="329">
        <v>1378</v>
      </c>
      <c r="G92" s="228">
        <f t="shared" si="1"/>
        <v>100</v>
      </c>
    </row>
    <row r="93" spans="1:7" ht="14.25" customHeight="1">
      <c r="A93" s="141"/>
      <c r="B93" s="141"/>
      <c r="C93" s="130">
        <v>4110</v>
      </c>
      <c r="D93" s="94" t="s">
        <v>10</v>
      </c>
      <c r="E93" s="60">
        <v>3649</v>
      </c>
      <c r="F93" s="322">
        <v>1824.5</v>
      </c>
      <c r="G93" s="228">
        <f t="shared" si="1"/>
        <v>50</v>
      </c>
    </row>
    <row r="94" spans="1:7" ht="12.75">
      <c r="A94" s="141"/>
      <c r="B94" s="141"/>
      <c r="C94" s="130">
        <v>4120</v>
      </c>
      <c r="D94" s="94" t="s">
        <v>11</v>
      </c>
      <c r="E94" s="61">
        <v>504</v>
      </c>
      <c r="F94" s="329">
        <v>255.4</v>
      </c>
      <c r="G94" s="228">
        <f t="shared" si="1"/>
        <v>50.67460317460317</v>
      </c>
    </row>
    <row r="95" spans="1:7" ht="12.75">
      <c r="A95" s="141"/>
      <c r="B95" s="141"/>
      <c r="C95" s="130">
        <v>4170</v>
      </c>
      <c r="D95" s="94" t="s">
        <v>113</v>
      </c>
      <c r="E95" s="60">
        <v>17500</v>
      </c>
      <c r="F95" s="329">
        <v>7952.92</v>
      </c>
      <c r="G95" s="228">
        <f t="shared" si="1"/>
        <v>45.445257142857145</v>
      </c>
    </row>
    <row r="96" spans="1:7" ht="12.75">
      <c r="A96" s="141"/>
      <c r="B96" s="141"/>
      <c r="C96" s="130">
        <v>4210</v>
      </c>
      <c r="D96" s="94" t="s">
        <v>12</v>
      </c>
      <c r="E96" s="60">
        <v>1025</v>
      </c>
      <c r="F96" s="329">
        <v>591.45</v>
      </c>
      <c r="G96" s="228">
        <f t="shared" si="1"/>
        <v>57.70243902439025</v>
      </c>
    </row>
    <row r="97" spans="1:7" ht="12.75">
      <c r="A97" s="141"/>
      <c r="B97" s="141"/>
      <c r="C97" s="130">
        <v>4260</v>
      </c>
      <c r="D97" s="94" t="s">
        <v>13</v>
      </c>
      <c r="E97" s="60">
        <v>6000</v>
      </c>
      <c r="F97" s="329">
        <v>2537.87</v>
      </c>
      <c r="G97" s="228">
        <f t="shared" si="1"/>
        <v>42.29783333333333</v>
      </c>
    </row>
    <row r="98" spans="1:7" ht="12.75">
      <c r="A98" s="141"/>
      <c r="B98" s="141"/>
      <c r="C98" s="130">
        <v>4300</v>
      </c>
      <c r="D98" s="94" t="s">
        <v>6</v>
      </c>
      <c r="E98" s="60">
        <v>8000</v>
      </c>
      <c r="F98" s="329">
        <v>2791.48</v>
      </c>
      <c r="G98" s="228">
        <f t="shared" si="1"/>
        <v>34.8935</v>
      </c>
    </row>
    <row r="99" spans="1:7" ht="14.25" customHeight="1">
      <c r="A99" s="141"/>
      <c r="B99" s="145"/>
      <c r="C99" s="113">
        <v>4440</v>
      </c>
      <c r="D99" s="98" t="s">
        <v>16</v>
      </c>
      <c r="E99" s="57">
        <v>744</v>
      </c>
      <c r="F99" s="364">
        <v>558</v>
      </c>
      <c r="G99" s="229">
        <f t="shared" si="1"/>
        <v>75</v>
      </c>
    </row>
    <row r="100" spans="1:7" ht="14.25">
      <c r="A100" s="389" t="s">
        <v>100</v>
      </c>
      <c r="B100" s="393"/>
      <c r="C100" s="393"/>
      <c r="D100" s="394"/>
      <c r="E100" s="66">
        <f>SUM(E12,E15,E18,E21,E40,E58,E86,E89)</f>
        <v>3926367</v>
      </c>
      <c r="F100" s="373">
        <f>SUM(F12,F15,F18,F21,F40,F58,F86,F89)</f>
        <v>1796204.6300000004</v>
      </c>
      <c r="G100" s="285">
        <f>PRODUCT(F100/E100)*100</f>
        <v>45.74724242537695</v>
      </c>
    </row>
  </sheetData>
  <mergeCells count="9">
    <mergeCell ref="A100:D100"/>
    <mergeCell ref="D1:G1"/>
    <mergeCell ref="D2:G2"/>
    <mergeCell ref="D3:G3"/>
    <mergeCell ref="D4:G4"/>
    <mergeCell ref="A5:G5"/>
    <mergeCell ref="A6:G6"/>
    <mergeCell ref="A7:G7"/>
    <mergeCell ref="A8:G8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G17"/>
  <sheetViews>
    <sheetView tabSelected="1" workbookViewId="0" topLeftCell="A1">
      <selection activeCell="H6" sqref="H6"/>
    </sheetView>
  </sheetViews>
  <sheetFormatPr defaultColWidth="9.140625" defaultRowHeight="12.75"/>
  <cols>
    <col min="1" max="1" width="5.8515625" style="0" customWidth="1"/>
    <col min="2" max="2" width="7.421875" style="0" customWidth="1"/>
    <col min="3" max="3" width="8.57421875" style="0" customWidth="1"/>
    <col min="4" max="4" width="34.140625" style="0" customWidth="1"/>
    <col min="5" max="5" width="14.140625" style="0" customWidth="1"/>
    <col min="6" max="6" width="10.7109375" style="0" customWidth="1"/>
    <col min="7" max="7" width="5.7109375" style="0" customWidth="1"/>
  </cols>
  <sheetData>
    <row r="1" spans="4:7" ht="12.75">
      <c r="D1" s="387" t="s">
        <v>112</v>
      </c>
      <c r="E1" s="387"/>
      <c r="F1" s="387"/>
      <c r="G1" s="387"/>
    </row>
    <row r="2" spans="4:7" ht="12.75">
      <c r="D2" s="387" t="s">
        <v>101</v>
      </c>
      <c r="E2" s="387"/>
      <c r="F2" s="387"/>
      <c r="G2" s="387"/>
    </row>
    <row r="3" spans="4:7" ht="12.75">
      <c r="D3" s="387" t="s">
        <v>102</v>
      </c>
      <c r="E3" s="387"/>
      <c r="F3" s="387"/>
      <c r="G3" s="387"/>
    </row>
    <row r="4" spans="4:7" ht="12.75">
      <c r="D4" s="388" t="s">
        <v>144</v>
      </c>
      <c r="E4" s="388"/>
      <c r="F4" s="388"/>
      <c r="G4" s="388"/>
    </row>
    <row r="5" ht="25.5" customHeight="1"/>
    <row r="6" spans="1:7" ht="28.5" customHeight="1">
      <c r="A6" s="397" t="s">
        <v>103</v>
      </c>
      <c r="B6" s="397"/>
      <c r="C6" s="397"/>
      <c r="D6" s="397"/>
      <c r="E6" s="397"/>
      <c r="F6" s="397"/>
      <c r="G6" s="397"/>
    </row>
    <row r="7" spans="1:7" ht="17.25" customHeight="1">
      <c r="A7" s="397" t="s">
        <v>110</v>
      </c>
      <c r="B7" s="397"/>
      <c r="C7" s="397"/>
      <c r="D7" s="397"/>
      <c r="E7" s="397"/>
      <c r="F7" s="397"/>
      <c r="G7" s="397"/>
    </row>
    <row r="8" spans="1:7" ht="28.5" customHeight="1">
      <c r="A8" s="397" t="s">
        <v>142</v>
      </c>
      <c r="B8" s="397"/>
      <c r="C8" s="397"/>
      <c r="D8" s="397"/>
      <c r="E8" s="397"/>
      <c r="F8" s="397"/>
      <c r="G8" s="397"/>
    </row>
    <row r="9" spans="1:7" ht="15.75">
      <c r="A9" s="397" t="s">
        <v>105</v>
      </c>
      <c r="B9" s="397"/>
      <c r="C9" s="397"/>
      <c r="D9" s="397"/>
      <c r="E9" s="397"/>
      <c r="F9" s="397"/>
      <c r="G9" s="397"/>
    </row>
    <row r="10" spans="1:5" ht="15.75">
      <c r="A10" s="76"/>
      <c r="B10" s="76"/>
      <c r="C10" s="76"/>
      <c r="D10" s="77"/>
      <c r="E10" s="76"/>
    </row>
    <row r="12" spans="1:7" ht="39.75" customHeight="1">
      <c r="A12" s="100" t="s">
        <v>0</v>
      </c>
      <c r="B12" s="101" t="s">
        <v>1</v>
      </c>
      <c r="C12" s="101" t="s">
        <v>106</v>
      </c>
      <c r="D12" s="101" t="s">
        <v>3</v>
      </c>
      <c r="E12" s="28" t="s">
        <v>99</v>
      </c>
      <c r="F12" s="100" t="s">
        <v>148</v>
      </c>
      <c r="G12" s="102" t="s">
        <v>94</v>
      </c>
    </row>
    <row r="13" spans="1:7" ht="14.25" customHeight="1">
      <c r="A13" s="78">
        <v>750</v>
      </c>
      <c r="B13" s="78"/>
      <c r="C13" s="79"/>
      <c r="D13" s="80" t="s">
        <v>30</v>
      </c>
      <c r="E13" s="81">
        <f>SUM(E14,E18,E28,E30)</f>
        <v>2952</v>
      </c>
      <c r="F13" s="50">
        <v>0</v>
      </c>
      <c r="G13" s="51">
        <f>PRODUCT(F13/E13)*100</f>
        <v>0</v>
      </c>
    </row>
    <row r="14" spans="1:7" ht="12.75" customHeight="1">
      <c r="A14" s="82"/>
      <c r="B14" s="83">
        <v>75011</v>
      </c>
      <c r="C14" s="84"/>
      <c r="D14" s="85" t="s">
        <v>31</v>
      </c>
      <c r="E14" s="86">
        <f>SUM(E15:E17)</f>
        <v>2952</v>
      </c>
      <c r="F14" s="86">
        <f>SUM(F15:F17)</f>
        <v>0</v>
      </c>
      <c r="G14" s="41">
        <f>PRODUCT(F14/E14)*100</f>
        <v>0</v>
      </c>
    </row>
    <row r="15" spans="1:7" ht="12.75" customHeight="1">
      <c r="A15" s="87"/>
      <c r="B15" s="88"/>
      <c r="C15" s="89" t="s">
        <v>107</v>
      </c>
      <c r="D15" s="90" t="s">
        <v>8</v>
      </c>
      <c r="E15" s="91">
        <v>2457</v>
      </c>
      <c r="F15" s="39">
        <v>0</v>
      </c>
      <c r="G15" s="34">
        <f>PRODUCT(F15/E15)*100</f>
        <v>0</v>
      </c>
    </row>
    <row r="16" spans="1:7" ht="12.75" customHeight="1">
      <c r="A16" s="87"/>
      <c r="B16" s="92"/>
      <c r="C16" s="93" t="s">
        <v>108</v>
      </c>
      <c r="D16" s="94" t="s">
        <v>10</v>
      </c>
      <c r="E16" s="43">
        <v>435</v>
      </c>
      <c r="F16" s="103">
        <v>0</v>
      </c>
      <c r="G16" s="35">
        <f>PRODUCT(F16/E16)*100</f>
        <v>0</v>
      </c>
    </row>
    <row r="17" spans="1:7" ht="12.75" customHeight="1">
      <c r="A17" s="230"/>
      <c r="B17" s="96"/>
      <c r="C17" s="97" t="s">
        <v>109</v>
      </c>
      <c r="D17" s="98" t="s">
        <v>11</v>
      </c>
      <c r="E17" s="99">
        <v>60</v>
      </c>
      <c r="F17" s="104">
        <v>0</v>
      </c>
      <c r="G17" s="40">
        <f>PRODUCT(F17/E17)*100</f>
        <v>0</v>
      </c>
    </row>
  </sheetData>
  <mergeCells count="8">
    <mergeCell ref="A7:G7"/>
    <mergeCell ref="A6:G6"/>
    <mergeCell ref="A8:G8"/>
    <mergeCell ref="A9:G9"/>
    <mergeCell ref="D1:G1"/>
    <mergeCell ref="D2:G2"/>
    <mergeCell ref="D3:G3"/>
    <mergeCell ref="D4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Skarbnik</cp:lastModifiedBy>
  <cp:lastPrinted>2006-08-25T11:23:46Z</cp:lastPrinted>
  <dcterms:created xsi:type="dcterms:W3CDTF">2004-07-17T08:08:00Z</dcterms:created>
  <dcterms:modified xsi:type="dcterms:W3CDTF">2006-09-05T10:39:59Z</dcterms:modified>
  <cp:category/>
  <cp:version/>
  <cp:contentType/>
  <cp:contentStatus/>
</cp:coreProperties>
</file>