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showInkAnnotation="0" codeName="Ten_skoroszyt"/>
  <bookViews>
    <workbookView xWindow="1140" yWindow="645" windowWidth="24240" windowHeight="13740"/>
  </bookViews>
  <sheets>
    <sheet name="Instrukcja wypełniania DPAE" sheetId="5" r:id="rId1"/>
    <sheet name="DPAE" sheetId="1" r:id="rId2"/>
    <sheet name="Arkusz 1" sheetId="4" r:id="rId3"/>
  </sheets>
  <definedNames>
    <definedName name="_xlnm.Print_Area" localSheetId="2">'Arkusz 1'!$A$1:$L$35</definedName>
    <definedName name="_xlnm.Print_Area" localSheetId="1">DPAE!$A$1:$I$57</definedName>
    <definedName name="_xlnm.Print_Area" localSheetId="0">'Instrukcja wypełniania DPAE'!$A$1:$R$23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28" i="1"/>
  <c r="E28" l="1"/>
  <c r="G29" l="1"/>
  <c r="E30"/>
  <c r="G31"/>
  <c r="E31"/>
  <c r="H35"/>
  <c r="H34"/>
  <c r="H40"/>
  <c r="I26"/>
  <c r="A55" s="1"/>
  <c r="I27"/>
  <c r="G30" l="1"/>
  <c r="I30" s="1"/>
  <c r="I31"/>
  <c r="I28"/>
  <c r="E29"/>
  <c r="I29" s="1"/>
  <c r="H39"/>
  <c r="H36"/>
  <c r="L34" i="4"/>
  <c r="K34"/>
  <c r="J34"/>
  <c r="I34"/>
  <c r="H34"/>
  <c r="G34"/>
  <c r="F34"/>
  <c r="E34"/>
  <c r="D34"/>
  <c r="L33"/>
  <c r="K33"/>
  <c r="J33"/>
  <c r="I33"/>
  <c r="H33"/>
  <c r="G33"/>
  <c r="F33"/>
  <c r="E33"/>
  <c r="D33"/>
  <c r="L32"/>
  <c r="K32"/>
  <c r="J32"/>
  <c r="I32"/>
  <c r="H32"/>
  <c r="G32"/>
  <c r="F32"/>
  <c r="E32"/>
  <c r="D32"/>
  <c r="L31"/>
  <c r="K31"/>
  <c r="J31"/>
  <c r="I31"/>
  <c r="H31"/>
  <c r="G31"/>
  <c r="F31"/>
  <c r="E31"/>
  <c r="D31"/>
  <c r="L30"/>
  <c r="K30"/>
  <c r="J30"/>
  <c r="I30"/>
  <c r="H30"/>
  <c r="G30"/>
  <c r="F30"/>
  <c r="E30"/>
  <c r="D30"/>
  <c r="L29"/>
  <c r="K29"/>
  <c r="J29"/>
  <c r="I29"/>
  <c r="H29"/>
  <c r="G29"/>
  <c r="F29"/>
  <c r="E29"/>
  <c r="D29"/>
  <c r="L35"/>
  <c r="K35"/>
  <c r="J35"/>
  <c r="I35"/>
  <c r="H35"/>
  <c r="G35"/>
  <c r="F35"/>
  <c r="E35"/>
  <c r="D35"/>
  <c r="L28"/>
  <c r="K28"/>
  <c r="J28"/>
  <c r="I28"/>
  <c r="H28"/>
  <c r="G28"/>
  <c r="F28"/>
  <c r="D28"/>
  <c r="E28"/>
  <c r="K18"/>
  <c r="J18"/>
  <c r="G16"/>
  <c r="K15"/>
  <c r="K14"/>
  <c r="K13"/>
  <c r="K12"/>
  <c r="J12"/>
  <c r="I12"/>
  <c r="L12" s="1"/>
  <c r="K11"/>
  <c r="J11"/>
  <c r="K10"/>
  <c r="J10"/>
  <c r="J5"/>
  <c r="L4"/>
  <c r="K4"/>
  <c r="J4"/>
  <c r="H37" i="1" l="1"/>
  <c r="H38"/>
  <c r="J26" l="1"/>
  <c r="J25" l="1"/>
</calcChain>
</file>

<file path=xl/sharedStrings.xml><?xml version="1.0" encoding="utf-8"?>
<sst xmlns="http://schemas.openxmlformats.org/spreadsheetml/2006/main" count="236" uniqueCount="159">
  <si>
    <t>kWp</t>
  </si>
  <si>
    <t>Uwagi/komentarze:</t>
  </si>
  <si>
    <t>Wartość</t>
  </si>
  <si>
    <t>olej opałowy</t>
  </si>
  <si>
    <t>biomasa</t>
  </si>
  <si>
    <t>energia elektryczna</t>
  </si>
  <si>
    <t>TAK</t>
  </si>
  <si>
    <t>Przed termomodernizacją:</t>
  </si>
  <si>
    <t>Po termomodernizacji:</t>
  </si>
  <si>
    <t>g/rok</t>
  </si>
  <si>
    <t>kg/rok</t>
  </si>
  <si>
    <t>Mg/rok</t>
  </si>
  <si>
    <t>Jednostka</t>
  </si>
  <si>
    <t>paliwo:</t>
  </si>
  <si>
    <t>Wskaźniki emisji zanieczyszczeń - przeliczone na GJ</t>
  </si>
  <si>
    <t>kg/GJ</t>
  </si>
  <si>
    <t>g/GJ</t>
  </si>
  <si>
    <t>Stary piec:</t>
  </si>
  <si>
    <t>Istniejące źródło ciepła na paliwo stałe - "kopciuch"</t>
  </si>
  <si>
    <t>paliwo stałe</t>
  </si>
  <si>
    <t>Wymiana żródła ciepła na żródło zgodne z Programem Czyste Powietrze:</t>
  </si>
  <si>
    <t>Podłączenie do sieci ciepłowniczej wraz z przyłączem</t>
  </si>
  <si>
    <t>sieć ciepłownicza</t>
  </si>
  <si>
    <t>Pompa ciepła powietrze/woda</t>
  </si>
  <si>
    <t>Pompa ciepła powietrze/woda o podwyższonej klasie efektywności energetycznej</t>
  </si>
  <si>
    <t>Pompa ciepła typu powietrze/powietrze</t>
  </si>
  <si>
    <t>Gruntowa pompa ciepła o podwyższonej klasie efektywności energetycznej</t>
  </si>
  <si>
    <t>Kocioł gazowy kondensacyjny</t>
  </si>
  <si>
    <t>gaz ziemny</t>
  </si>
  <si>
    <t>Kotłownia gazowa (w tym: przyłącze gazowe i instalacja)</t>
  </si>
  <si>
    <t>Kocioł olejowy kondensacyjny</t>
  </si>
  <si>
    <t>Kocioł na węgiel z automatycznym podajnikiem</t>
  </si>
  <si>
    <t>Kocioł zagazowywujący drewno</t>
  </si>
  <si>
    <t>Kocioł na pellet drzewny</t>
  </si>
  <si>
    <t>pellet</t>
  </si>
  <si>
    <t>Kocioł na pellet drzewny o podwyższonym standardzie</t>
  </si>
  <si>
    <t>Ogrzewanie elektryczne</t>
  </si>
  <si>
    <t>uśredniona sezonowa sprawność źródła ciepła 1)</t>
  </si>
  <si>
    <t>współczynnik nakładu nieodnawialnej energii pierwotnej 2)</t>
  </si>
  <si>
    <t>CO2 3)</t>
  </si>
  <si>
    <t>PM10 4)</t>
  </si>
  <si>
    <t>BaP 4)</t>
  </si>
  <si>
    <t>CO2</t>
  </si>
  <si>
    <t>PM10</t>
  </si>
  <si>
    <t>BaP</t>
  </si>
  <si>
    <t>kg/MWh</t>
  </si>
  <si>
    <t>g/MWh</t>
  </si>
  <si>
    <t>1)</t>
  </si>
  <si>
    <t>Na podstawie dostępnej literatury</t>
  </si>
  <si>
    <t>2)</t>
  </si>
  <si>
    <t>Zgodnie z Rozporządzeniem Ministra Infrastruktury i Rozwoju z dnia 27 lutego 2015 r. w sprawie metodologii wyznaczania charakterystyki energetycznej budynku lub części budynku oraz świadectw charakterystyki energetycznej.</t>
  </si>
  <si>
    <t>3)</t>
  </si>
  <si>
    <r>
      <t xml:space="preserve">Zgodnie z opracowaniem KOBIZE: "Wartości opałowe (WO) i wskaźniki emisji CO2 (WE) w roku </t>
    </r>
    <r>
      <rPr>
        <i/>
        <sz val="10"/>
        <color rgb="FFFF0000"/>
        <rFont val="Calibri"/>
        <family val="2"/>
        <charset val="238"/>
        <scheme val="minor"/>
      </rPr>
      <t>2019</t>
    </r>
    <r>
      <rPr>
        <i/>
        <sz val="10"/>
        <color theme="1"/>
        <rFont val="Calibri"/>
        <family val="2"/>
        <charset val="238"/>
        <scheme val="minor"/>
      </rPr>
      <t xml:space="preserve"> do raportowania w ramach Systemu Handlu Uprawnieniami do Emisji za rok </t>
    </r>
    <r>
      <rPr>
        <i/>
        <sz val="10"/>
        <color rgb="FFFF0000"/>
        <rFont val="Calibri"/>
        <family val="2"/>
        <charset val="238"/>
        <scheme val="minor"/>
      </rPr>
      <t>2022</t>
    </r>
    <r>
      <rPr>
        <i/>
        <sz val="10"/>
        <color theme="1"/>
        <rFont val="Calibri"/>
        <family val="2"/>
        <charset val="238"/>
        <scheme val="minor"/>
      </rPr>
      <t xml:space="preserve">" z grudnia </t>
    </r>
    <r>
      <rPr>
        <i/>
        <sz val="10"/>
        <color rgb="FFFF0000"/>
        <rFont val="Calibri"/>
        <family val="2"/>
        <charset val="238"/>
        <scheme val="minor"/>
      </rPr>
      <t>2021</t>
    </r>
    <r>
      <rPr>
        <i/>
        <sz val="10"/>
        <color theme="1"/>
        <rFont val="Calibri"/>
        <family val="2"/>
        <charset val="238"/>
        <scheme val="minor"/>
      </rPr>
      <t xml:space="preserve"> r. </t>
    </r>
    <r>
      <rPr>
        <i/>
        <sz val="10"/>
        <color rgb="FFFF0000"/>
        <rFont val="Calibri"/>
        <family val="2"/>
        <charset val="238"/>
        <scheme val="minor"/>
      </rPr>
      <t>lub WSKAŹNIKI EMISYJNOŚCI CO2, SO2, NOx, CO i pyłu całkowitego DLA ENERGII ELEKTRYCZNEJ na podstawie informacji zawartych w Krajowej bazie o emisjach gazów cieplarnianych i innych substancji za 2020 rok</t>
    </r>
  </si>
  <si>
    <t>4)</t>
  </si>
  <si>
    <t>Główne źródło ciepła</t>
  </si>
  <si>
    <t>Nie obejmowało wymiany źródła ciepła</t>
  </si>
  <si>
    <t>WALIDACJA</t>
  </si>
  <si>
    <t>Odnawialne Źródła Energii (OZE) - jeśli dotyczy:</t>
  </si>
  <si>
    <r>
      <t>m</t>
    </r>
    <r>
      <rPr>
        <vertAlign val="superscript"/>
        <sz val="12"/>
        <color theme="1"/>
        <rFont val="Calibri"/>
        <family val="2"/>
        <charset val="238"/>
        <scheme val="minor"/>
      </rPr>
      <t>2</t>
    </r>
  </si>
  <si>
    <r>
      <t>kWh/(m</t>
    </r>
    <r>
      <rPr>
        <vertAlign val="superscript"/>
        <sz val="12"/>
        <color theme="1"/>
        <rFont val="Calibri"/>
        <family val="2"/>
        <charset val="238"/>
        <scheme val="minor"/>
      </rPr>
      <t>2</t>
    </r>
    <r>
      <rPr>
        <sz val="12"/>
        <color theme="1"/>
        <rFont val="Calibri"/>
        <family val="2"/>
        <scheme val="minor"/>
      </rPr>
      <t>*rok)</t>
    </r>
  </si>
  <si>
    <t>Imię, nazwisko, data i podpis Audytora:</t>
  </si>
  <si>
    <t>Kod pocztowy</t>
  </si>
  <si>
    <t>Miejscowość</t>
  </si>
  <si>
    <t>Ulica</t>
  </si>
  <si>
    <t>Nr budynku</t>
  </si>
  <si>
    <t>Nr lokalu</t>
  </si>
  <si>
    <r>
      <t>m</t>
    </r>
    <r>
      <rPr>
        <vertAlign val="superscript"/>
        <sz val="12"/>
        <color theme="1"/>
        <rFont val="Calibri"/>
        <family val="2"/>
        <charset val="238"/>
        <scheme val="minor"/>
      </rPr>
      <t>2</t>
    </r>
    <r>
      <rPr>
        <sz val="12"/>
        <color theme="1"/>
        <rFont val="Calibri"/>
        <family val="2"/>
        <charset val="238"/>
        <scheme val="minor"/>
      </rPr>
      <t xml:space="preserve">    </t>
    </r>
  </si>
  <si>
    <t>Lp.</t>
  </si>
  <si>
    <t>Przedsięwzięcie dot. źródła ciepła</t>
  </si>
  <si>
    <t>Brak wymiany źródła</t>
  </si>
  <si>
    <t>Objaśnienia</t>
  </si>
  <si>
    <t>1.</t>
  </si>
  <si>
    <t xml:space="preserve">2. </t>
  </si>
  <si>
    <t>Np. Modernizacja systemu grzewczego i systemu przygotowania ciepłej wody użytkowej</t>
  </si>
  <si>
    <t>1) W tabeli należy wpisać rodzaje zadań (ulepszeń, usprawnień) wskazanych przez audytora do realizacji na podstawie wariantu optymalnego</t>
  </si>
  <si>
    <t>2.</t>
  </si>
  <si>
    <t>3.</t>
  </si>
  <si>
    <t>4.</t>
  </si>
  <si>
    <t>5.</t>
  </si>
  <si>
    <t>6.</t>
  </si>
  <si>
    <t>7.</t>
  </si>
  <si>
    <t>8.</t>
  </si>
  <si>
    <t>9.</t>
  </si>
  <si>
    <t>VI. Uwagi, komentarze, podpis</t>
  </si>
  <si>
    <t>Np. Modernizacja przegrody ściana zewnętrzna piwnica i parter</t>
  </si>
  <si>
    <t>NIE</t>
  </si>
  <si>
    <t>Wskaźniki emisji zanieczyszczeń - przeliczenie na MWh (do sporządzenia obliczeń metodą wskaźnikową)</t>
  </si>
  <si>
    <t>Czy wartość została obliczona w audycie energetycznym?</t>
  </si>
  <si>
    <r>
      <t xml:space="preserve"> II. Zakres rzeczowy wchodzący w skład wariantu optymalnego z audytu energetycznego (wariantu wybranego do realizacji przez audytora) </t>
    </r>
    <r>
      <rPr>
        <b/>
        <vertAlign val="superscript"/>
        <sz val="14"/>
        <color theme="1"/>
        <rFont val="Calibri"/>
        <family val="2"/>
        <charset val="238"/>
        <scheme val="minor"/>
      </rPr>
      <t>1)</t>
    </r>
    <r>
      <rPr>
        <b/>
        <sz val="14"/>
        <color theme="1"/>
        <rFont val="Calibri"/>
        <family val="2"/>
        <scheme val="minor"/>
      </rPr>
      <t xml:space="preserve">  </t>
    </r>
  </si>
  <si>
    <t>Kolektory słoneczne o powierzchni:</t>
  </si>
  <si>
    <t>Instalacja fotowoltaiczna (PV) o mocy:</t>
  </si>
  <si>
    <t>Jeżeli audyt energetyczny uwzględnia instalację kolektorów słonecznych lub fotowoltaiki należy podać odpowiednio powierzchnię/moc instalacji.</t>
  </si>
  <si>
    <t>Należy podać główne źródło ciepła wykorzystywane na potrzeby ogrzewania przed termomodernizacją i po termomodernizacji - źródło należy wybrać z listy rozwijanej.</t>
  </si>
  <si>
    <r>
      <t xml:space="preserve">Sekcja III. </t>
    </r>
    <r>
      <rPr>
        <b/>
        <i/>
        <sz val="11"/>
        <color theme="1"/>
        <rFont val="Calibri"/>
        <family val="2"/>
        <charset val="238"/>
        <scheme val="minor"/>
      </rPr>
      <t xml:space="preserve">Wskaźniki rocznego zapotrzebowania na ciepło do ogrzewania budynku </t>
    </r>
  </si>
  <si>
    <r>
      <t xml:space="preserve">Sekcja IV. </t>
    </r>
    <r>
      <rPr>
        <b/>
        <i/>
        <sz val="11"/>
        <color theme="1"/>
        <rFont val="Calibri"/>
        <family val="2"/>
        <charset val="238"/>
        <scheme val="minor"/>
      </rPr>
      <t xml:space="preserve">Wyliczenie efektów energetycznych i ekologicznych </t>
    </r>
  </si>
  <si>
    <t>Adres budynku jednorodzinnego mieszkalnego / lokalu mieszkalnego</t>
  </si>
  <si>
    <t>I. Dane o budynku mieszkalnym / lokalu mieszkalnym</t>
  </si>
  <si>
    <r>
      <t xml:space="preserve">Sekcja I </t>
    </r>
    <r>
      <rPr>
        <b/>
        <i/>
        <sz val="11"/>
        <color theme="1"/>
        <rFont val="Calibri"/>
        <family val="2"/>
        <charset val="238"/>
        <scheme val="minor"/>
      </rPr>
      <t>Dane o budynku mieszkalnym / lokalu mieszkalnym</t>
    </r>
  </si>
  <si>
    <t>W sekcji należy podać dane dot. budynku / lokalu mieszkalnego.</t>
  </si>
  <si>
    <t>V. Oświadczenia Audytora</t>
  </si>
  <si>
    <r>
      <t xml:space="preserve">W sekcji </t>
    </r>
    <r>
      <rPr>
        <b/>
        <sz val="11"/>
        <color theme="1"/>
        <rFont val="Calibri"/>
        <family val="2"/>
        <charset val="238"/>
        <scheme val="minor"/>
      </rPr>
      <t>V. Oświadczenia Audytora</t>
    </r>
    <r>
      <rPr>
        <sz val="11"/>
        <color theme="1"/>
        <rFont val="Calibri"/>
        <family val="2"/>
        <scheme val="minor"/>
      </rPr>
      <t xml:space="preserve"> należy wpisać datę przekazania audytu energetycznego Beneficjentowi.</t>
    </r>
  </si>
  <si>
    <t>10.</t>
  </si>
  <si>
    <r>
      <rPr>
        <b/>
        <sz val="16"/>
        <color theme="1"/>
        <rFont val="Calibri"/>
        <family val="2"/>
        <charset val="238"/>
        <scheme val="minor"/>
      </rPr>
      <t>INSTRUKCJA WYPEŁNIANIA DOKUMENTU PODSUMOWUJĄCEGO AUDYT ENERGETYCZNY</t>
    </r>
    <r>
      <rPr>
        <sz val="11"/>
        <color theme="1"/>
        <rFont val="Calibri"/>
        <family val="2"/>
        <scheme val="minor"/>
      </rPr>
      <t xml:space="preserve"> 
Składanego jako załącznik do wniosku o płatność w ramach programu priorytetowego "Czyste Powietrze"</t>
    </r>
  </si>
  <si>
    <r>
      <t xml:space="preserve">Dokument podsumowujący audyt energetyczny potwierdza osiągnięcie co najmniej jednego ze wskaźników kompleksowej termomodernizacji (jako jednego z warunków przyznania dofinansowania w ramach programu priorytetowego "Czyste Powietrze" t.j. 
a) zmniejszenie zapotrzebowania na energię użytkową do 80 kWh/(m2*rok) lub
b) zmniejszenie zapotrzebowania na energię użytkową o minimum 40% 
jeżeli pole walidacji jest w kolorze zielonym i wyświetla zapis: </t>
    </r>
    <r>
      <rPr>
        <i/>
        <sz val="11"/>
        <color theme="1"/>
        <rFont val="Calibri"/>
        <family val="2"/>
        <charset val="238"/>
        <scheme val="minor"/>
      </rPr>
      <t xml:space="preserve">"Na podstawie niniejszego Dokumentu podsumowującego audyt energetyczny stwierdza się możliwość przyznania dotacji do przedsięwzięcia z kompleksową termomodernizacją budynku/lokalu mieszkalnego." 
</t>
    </r>
    <r>
      <rPr>
        <b/>
        <sz val="11"/>
        <color rgb="FFFF0000"/>
        <rFont val="Calibri"/>
        <family val="2"/>
        <charset val="238"/>
        <scheme val="minor"/>
      </rPr>
      <t>Wyświetlanie powyższego komunikatu nie jest jednoznaczne z przyznaniem dofinansowania na kompleksową termomodernizację.</t>
    </r>
  </si>
  <si>
    <t>IV. Wyliczenie efektów ekologicznych</t>
  </si>
  <si>
    <t>Dodatkowa zdolność wytwarzania energii elektrycznej z zainstalowanych mikroinstalacji fotowoltaicznych</t>
  </si>
  <si>
    <t>Ograniczenie zużycia energii użytkowej (∆EU)</t>
  </si>
  <si>
    <t>Ograniczenie zużycia energii końcowej (∆EK)</t>
  </si>
  <si>
    <t>Ograniczenie zużycia energii pierwotnej (∆EP)</t>
  </si>
  <si>
    <t>Ograniczenie emisji pyłu PM10</t>
  </si>
  <si>
    <t>Ograniczenie emisji benzo(a)pirenu</t>
  </si>
  <si>
    <t>MWe</t>
  </si>
  <si>
    <t>Źródło ciepła</t>
  </si>
  <si>
    <t>Podłączenie do sieci ciepłowniczej</t>
  </si>
  <si>
    <t>Kocioł gazowy</t>
  </si>
  <si>
    <t>Kocioł olejowy</t>
  </si>
  <si>
    <t>Kocioł na węgiel minimum 5 klasy</t>
  </si>
  <si>
    <t>Kocioł na biomasę minimum 5 klasy</t>
  </si>
  <si>
    <t>MWh/rok</t>
  </si>
  <si>
    <t>III. Wskaźniki rocznego zapotrzebowania na ciepło do ogrzewania budynku i redukcji niektórych emisji - zgodnie z audytem energetycznym.</t>
  </si>
  <si>
    <t>Emisja pyłu PM10</t>
  </si>
  <si>
    <t>Emisja benzo(a)pirenu</t>
  </si>
  <si>
    <t>Redukcja 
w [%]</t>
  </si>
  <si>
    <r>
      <t>2) W audycie jest to wskaźnik rocznego zapotrzebowania na ciepło do ogrzewania budynku (bez uwzględnienia sprawności systemu grzewczego i przerw w ogrzewaniu) [kWh/(m</t>
    </r>
    <r>
      <rPr>
        <i/>
        <vertAlign val="superscript"/>
        <sz val="11"/>
        <color theme="1"/>
        <rFont val="Calibri"/>
        <family val="2"/>
        <charset val="238"/>
        <scheme val="minor"/>
      </rPr>
      <t>2</t>
    </r>
    <r>
      <rPr>
        <i/>
        <sz val="11"/>
        <color theme="1"/>
        <rFont val="Calibri"/>
        <family val="2"/>
        <charset val="238"/>
        <scheme val="minor"/>
      </rPr>
      <t>*rok)]</t>
    </r>
  </si>
  <si>
    <r>
      <t>3) W audycie jest to wskaźnik rocznego zapotrzebowania na ciepło do ogrzewania budynku (z uwzględnienia sprawności systemu grzewczego i przerw w ogrzewaniu) [kWh/(m</t>
    </r>
    <r>
      <rPr>
        <i/>
        <vertAlign val="superscript"/>
        <sz val="11"/>
        <color theme="1"/>
        <rFont val="Calibri"/>
        <family val="2"/>
        <charset val="238"/>
        <scheme val="minor"/>
      </rPr>
      <t>2</t>
    </r>
    <r>
      <rPr>
        <i/>
        <sz val="11"/>
        <color theme="1"/>
        <rFont val="Calibri"/>
        <family val="2"/>
        <charset val="238"/>
        <scheme val="minor"/>
      </rPr>
      <t>*rok)]</t>
    </r>
  </si>
  <si>
    <r>
      <t>Zapotrzebowanie na energię użytkową EU</t>
    </r>
    <r>
      <rPr>
        <i/>
        <vertAlign val="subscript"/>
        <sz val="12"/>
        <color theme="1"/>
        <rFont val="Calibri"/>
        <family val="2"/>
        <charset val="238"/>
        <scheme val="minor"/>
      </rPr>
      <t>(H+W)</t>
    </r>
    <r>
      <rPr>
        <i/>
        <sz val="12"/>
        <color theme="1"/>
        <rFont val="Calibri"/>
        <family val="2"/>
        <scheme val="minor"/>
      </rPr>
      <t xml:space="preserve">  do ogrzewania budynku </t>
    </r>
    <r>
      <rPr>
        <b/>
        <i/>
        <vertAlign val="superscript"/>
        <sz val="12"/>
        <color theme="1"/>
        <rFont val="Calibri"/>
        <family val="2"/>
        <charset val="238"/>
        <scheme val="minor"/>
      </rPr>
      <t>2)</t>
    </r>
  </si>
  <si>
    <r>
      <t>Zapotrzebowanie na energią końcową EK</t>
    </r>
    <r>
      <rPr>
        <i/>
        <vertAlign val="subscript"/>
        <sz val="12"/>
        <color theme="1"/>
        <rFont val="Calibri"/>
        <family val="2"/>
        <charset val="238"/>
        <scheme val="minor"/>
      </rPr>
      <t>(H+W)</t>
    </r>
    <r>
      <rPr>
        <i/>
        <sz val="12"/>
        <color theme="1"/>
        <rFont val="Calibri"/>
        <family val="2"/>
        <scheme val="minor"/>
      </rPr>
      <t xml:space="preserve">  do ogrzewania budynku </t>
    </r>
    <r>
      <rPr>
        <b/>
        <i/>
        <vertAlign val="superscript"/>
        <sz val="12"/>
        <color theme="1"/>
        <rFont val="Calibri"/>
        <family val="2"/>
        <charset val="238"/>
        <scheme val="minor"/>
      </rPr>
      <t>3)</t>
    </r>
  </si>
  <si>
    <r>
      <t>Zapotrzebowanie na energię pierwotną EP</t>
    </r>
    <r>
      <rPr>
        <i/>
        <vertAlign val="subscript"/>
        <sz val="12"/>
        <color theme="1"/>
        <rFont val="Calibri"/>
        <family val="2"/>
        <charset val="238"/>
        <scheme val="minor"/>
      </rPr>
      <t>(H+W)</t>
    </r>
    <r>
      <rPr>
        <i/>
        <sz val="12"/>
        <color theme="1"/>
        <rFont val="Calibri"/>
        <family val="2"/>
        <scheme val="minor"/>
      </rPr>
      <t xml:space="preserve">  do ogrzewania budynku</t>
    </r>
  </si>
  <si>
    <t>Pompa ciepła</t>
  </si>
  <si>
    <t>Źródło przed termo</t>
  </si>
  <si>
    <r>
      <rPr>
        <sz val="11"/>
        <color theme="1"/>
        <rFont val="Calibri"/>
        <family val="2"/>
        <charset val="238"/>
        <scheme val="minor"/>
      </rPr>
      <t>Należy podać wartość zapotrzebowania na energię końcową EK do ogrzewania budynku, która została obliczona w audycie energetycznym.</t>
    </r>
    <r>
      <rPr>
        <sz val="11"/>
        <color theme="1"/>
        <rFont val="Calibri"/>
        <family val="2"/>
        <scheme val="minor"/>
      </rPr>
      <t xml:space="preserve">
W audycie jest to wskaźnik rocznego zapotrzebowania na ciepło do ogrzewania budynku (z uwzględnienia sprawności systemu grzewczego i przerw w ogrzewaniu) [kWh/(m2*rok)]. </t>
    </r>
    <r>
      <rPr>
        <b/>
        <sz val="11"/>
        <color theme="1"/>
        <rFont val="Calibri"/>
        <family val="2"/>
        <charset val="238"/>
        <scheme val="minor"/>
      </rPr>
      <t/>
    </r>
  </si>
  <si>
    <r>
      <t xml:space="preserve">Następnie należy odpowiedzieć na pytanie: czy wartość zapotrzebowania na energię pierwotną EP do ogrzewania budynku została obliczona w audycie energetycznym? 
</t>
    </r>
    <r>
      <rPr>
        <b/>
        <sz val="11"/>
        <color theme="1"/>
        <rFont val="Calibri"/>
        <family val="2"/>
        <charset val="238"/>
        <scheme val="minor"/>
      </rPr>
      <t xml:space="preserve">Jeżeli w ramach audytu energetycznego zostały obliczone te wrtości - należy je wpisać w pola E28 i G28. </t>
    </r>
    <r>
      <rPr>
        <sz val="11"/>
        <color theme="1"/>
        <rFont val="Calibri"/>
        <family val="2"/>
        <charset val="238"/>
        <scheme val="minor"/>
      </rPr>
      <t>W przeciwnym wypadku wartości zostaną wyliczone automatycznie.</t>
    </r>
  </si>
  <si>
    <r>
      <t>W tej sekcji wartości wyliczane są automatycznie.</t>
    </r>
    <r>
      <rPr>
        <sz val="11"/>
        <color rgb="FFFF0000"/>
        <rFont val="Calibri"/>
        <family val="2"/>
        <charset val="238"/>
        <scheme val="minor"/>
      </rPr>
      <t/>
    </r>
  </si>
  <si>
    <r>
      <t xml:space="preserve">Następnie należy podać wartość zapotrzebowania na energię użytkową EU do ogrzewania budunku przed termomodernizacją i po termomodernizacji. 
W audycie jest to wskaźnik rocznego zapotrzebowania na ciepło do ogrzewania budynku (bez uwzględnienia sprawności systemu grzewczego i przerw w ogrzewaniu) [kWh/(m2*rok)]. 
</t>
    </r>
    <r>
      <rPr>
        <sz val="11"/>
        <color rgb="FFFF0000"/>
        <rFont val="Calibri"/>
        <family val="2"/>
        <charset val="238"/>
        <scheme val="minor"/>
      </rPr>
      <t xml:space="preserve">Jeżeli wartość EU po termomodernizacji jest wyższa niż 80 kWh/(m2*rok) - wartość podświetla się na czerwono. </t>
    </r>
    <r>
      <rPr>
        <sz val="11"/>
        <rFont val="Calibri"/>
        <family val="2"/>
        <charset val="238"/>
        <scheme val="minor"/>
      </rPr>
      <t xml:space="preserve">Nie stanowi to o błędzie pod warunkiem spełnienia redukcji EU na poziomie min. 40%. 
</t>
    </r>
    <r>
      <rPr>
        <sz val="11"/>
        <color rgb="FFFF0000"/>
        <rFont val="Calibri"/>
        <family val="2"/>
        <charset val="238"/>
        <scheme val="minor"/>
      </rPr>
      <t>Jeżeli redukcja EU jest mniejsza niż 40% - wartość wyświetla się na czerwono.</t>
    </r>
    <r>
      <rPr>
        <sz val="11"/>
        <rFont val="Calibri"/>
        <family val="2"/>
        <charset val="238"/>
        <scheme val="minor"/>
      </rPr>
      <t xml:space="preserve"> Nie stanowi to o błędzie pod warunkiem osiągnięcia wartość EU na poziomie min. 80 kWh/(m2*rok).</t>
    </r>
  </si>
  <si>
    <t>Uwaga! Pola z błędami są oznaczone na czerwono z różowym tłem.</t>
  </si>
  <si>
    <t>5.5</t>
  </si>
  <si>
    <t>W Dokumencie należy wypełniać jedynie pola w kolorze białym, z wyjątkiem sytuacji opisanych poniżej w pkt 5.4 i 5.5 poniżej (pola w kolorze jasnożółtym lub jasnozielonym).</t>
  </si>
  <si>
    <t>Pola w odcieniach szarości, a także pola w kolorze żółtym i zielonym zawierające jednostki nie powinny być wypełniane.</t>
  </si>
  <si>
    <r>
      <t xml:space="preserve">W sekcji </t>
    </r>
    <r>
      <rPr>
        <b/>
        <sz val="11"/>
        <color theme="1"/>
        <rFont val="Calibri"/>
        <family val="2"/>
        <charset val="238"/>
        <scheme val="minor"/>
      </rPr>
      <t>II. Zakres rzeczowy wchodzący w skład wariantu optymalnego z audytu energetycznego (wariantu wybranego do realizacji przez audytora)</t>
    </r>
    <r>
      <rPr>
        <sz val="11"/>
        <color theme="1"/>
        <rFont val="Calibri"/>
        <family val="2"/>
        <scheme val="minor"/>
      </rPr>
      <t xml:space="preserve"> należy wpisywać przedsięzięcia/ulepszenia/usprawnienia wskazane do realizacji w wariancie optymalnym. Przedsięzięcia te powinny być ujęte w sposób skrótowy/hasłowy, a jednocześnie powinny umożliwiać w prosty sposób weryfikację pojęć z pojęciami wpisanymi do audytu energetycznego, np.: </t>
    </r>
    <r>
      <rPr>
        <i/>
        <sz val="11"/>
        <color theme="1"/>
        <rFont val="Calibri"/>
        <family val="2"/>
        <charset val="238"/>
        <scheme val="minor"/>
      </rPr>
      <t>modernizacja systemu grzewczego i systemu przygotowania ciepłej wody użytkowej.</t>
    </r>
  </si>
  <si>
    <t>Zgodnie z zestawienie tabelarycznym Wskaźniki emisji zanieczyszczeń powietrza emitowanych z indywidualnych źródeł ciepła opracowane przez Instytut Chemicznej Przeróbki Węgla (wartości wskaźników zostały zaktualizowane w związku z pracą zrealizowaną przez Instytut Chemicznej Przeróbki Węgla na zlecenie IOŚ-PIB KOBiZE. Aktualizacja dokonywana w zależności od zmian prawnych i gospodarczych). (dane dla pozycji: 8, 21, 22, 33,34) Dane na dzień: 23 czerwca 2021. Dostęp: https://dane.gov.pl/pl/dataset/2182/resource/31256/table</t>
  </si>
  <si>
    <t>Oświadczam, że dane wpisane w niniejszym Dokumencie podsumowującym audyt energetyczny są zgodne z audytem energetycznym, o którym mowa w Oświadczeniu nr 1.</t>
  </si>
  <si>
    <r>
      <t>Zmniejszenie emisji CO</t>
    </r>
    <r>
      <rPr>
        <i/>
        <vertAlign val="subscript"/>
        <sz val="12"/>
        <color theme="1"/>
        <rFont val="Calibri"/>
        <family val="2"/>
        <charset val="238"/>
        <scheme val="minor"/>
      </rPr>
      <t>2</t>
    </r>
  </si>
  <si>
    <r>
      <t>Emisja CO</t>
    </r>
    <r>
      <rPr>
        <i/>
        <vertAlign val="subscript"/>
        <sz val="12"/>
        <color theme="1"/>
        <rFont val="Calibri"/>
        <family val="2"/>
        <charset val="238"/>
        <scheme val="minor"/>
      </rPr>
      <t>2</t>
    </r>
  </si>
  <si>
    <t>Powierzchnia użytkowa budynku</t>
  </si>
  <si>
    <r>
      <t>Następnie należy odpowiedzić na pytania: Czy wartość redukcji emisji PM10/BaP/CO</t>
    </r>
    <r>
      <rPr>
        <vertAlign val="sub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scheme val="minor"/>
      </rPr>
      <t xml:space="preserve"> zostały wyliczone w audycie energetycznym. </t>
    </r>
    <r>
      <rPr>
        <b/>
        <sz val="11"/>
        <color theme="1"/>
        <rFont val="Calibri"/>
        <family val="2"/>
        <charset val="238"/>
        <scheme val="minor"/>
      </rPr>
      <t xml:space="preserve">Jeżeli w ramach audytu energetycznego zostały obliczone te wartości - należy je wpisać odpowiednio w pola E34, E35 lub E36. </t>
    </r>
    <r>
      <rPr>
        <sz val="11"/>
        <color theme="1"/>
        <rFont val="Calibri"/>
        <family val="2"/>
        <scheme val="minor"/>
      </rPr>
      <t>W przeciwnym wypadku wartości zostaną wyliczone automatycznie.</t>
    </r>
  </si>
  <si>
    <r>
      <rPr>
        <b/>
        <sz val="18"/>
        <color theme="1"/>
        <rFont val="Calibri"/>
        <family val="2"/>
        <charset val="238"/>
        <scheme val="minor"/>
      </rPr>
      <t>DOKUMENT PODSUMOWUJĄCY AUDYT ENERGETYCZNY</t>
    </r>
    <r>
      <rPr>
        <b/>
        <sz val="14"/>
        <color theme="1"/>
        <rFont val="Calibri"/>
        <family val="2"/>
        <scheme val="minor"/>
      </rPr>
      <t xml:space="preserve">
</t>
    </r>
    <r>
      <rPr>
        <sz val="14"/>
        <color theme="1"/>
        <rFont val="Calibri"/>
        <family val="2"/>
        <charset val="238"/>
        <scheme val="minor"/>
      </rPr>
      <t xml:space="preserve">PODSUMOWANIE OBLICZEŃ AUDTOWYCH Z WYLICZENIEM EFEKTÓW ENERGETYCZNYCH I EKOLOGICZNYCH
ZAŁĄCZNIK DO WNIOSKU O PŁATNOŚĆ W RAMACH PROGRAMU PRIORYTETOWEGO CZYSTE POWIETRZE </t>
    </r>
    <r>
      <rPr>
        <b/>
        <sz val="14"/>
        <color theme="1"/>
        <rFont val="Calibri"/>
        <family val="2"/>
        <charset val="238"/>
        <scheme val="minor"/>
      </rPr>
      <t xml:space="preserve">
</t>
    </r>
    <r>
      <rPr>
        <sz val="11"/>
        <color theme="1"/>
        <rFont val="Calibri"/>
        <family val="2"/>
        <charset val="238"/>
        <scheme val="minor"/>
      </rPr>
      <t>Niniejszy dokument nie stanowi audytu energetycznego, a jest jedynie jego podsumowaniem. Oryginalny audyt energetyczny powinien być przechowywany przez Beneficjenta i udostępniany do kontroli 
przez Wojewódzki Fundusz Ochrony Środowiska i Gospodarki Wodnej właściwy ze względu na lokalizację budynku/lokalu mieszkalnego, którego dotyczy, lub przez inny podmiot wskazany w umowie dotacji.</t>
    </r>
  </si>
  <si>
    <t>11.</t>
  </si>
  <si>
    <r>
      <t xml:space="preserve">W sekcji </t>
    </r>
    <r>
      <rPr>
        <b/>
        <i/>
        <sz val="11"/>
        <color theme="1"/>
        <rFont val="Calibri"/>
        <family val="2"/>
        <charset val="238"/>
        <scheme val="minor"/>
      </rPr>
      <t>VI. Uwagi, komentarze, podpis</t>
    </r>
    <r>
      <rPr>
        <sz val="11"/>
        <color theme="1"/>
        <rFont val="Calibri"/>
        <family val="2"/>
        <scheme val="minor"/>
      </rPr>
      <t xml:space="preserve"> Audytor ma możliwość zamieszczenie dodatkowych informacji dla Beneficjenta lub wojewódzkich funduszy ochrony środowiska i gospodarki wodnej.</t>
    </r>
  </si>
  <si>
    <r>
      <t xml:space="preserve">W sekcji </t>
    </r>
    <r>
      <rPr>
        <b/>
        <i/>
        <sz val="11"/>
        <color theme="1"/>
        <rFont val="Calibri"/>
        <family val="2"/>
        <charset val="238"/>
        <scheme val="minor"/>
      </rPr>
      <t xml:space="preserve">VI. Uwagi, komentarze, podpis </t>
    </r>
    <r>
      <rPr>
        <sz val="11"/>
        <color theme="1"/>
        <rFont val="Calibri"/>
        <family val="2"/>
        <charset val="238"/>
        <scheme val="minor"/>
      </rPr>
      <t xml:space="preserve">wymagany jest podpis </t>
    </r>
    <r>
      <rPr>
        <sz val="11"/>
        <color theme="1"/>
        <rFont val="Calibri"/>
        <family val="2"/>
        <scheme val="minor"/>
      </rPr>
      <t>Audytora. 
W sytuacji gdy Audytor podpisuje Dokument elektronicznie, w polu tym należy wpisać imię i nazwisko Audytora oraz dodać "PODPISANY ELEKTRONICZNIE". Następnie Dokument należy podpisać elektronicznie.
W innym przypadku należy wydrukować Dokument i podpisać go ręcznie.</t>
    </r>
  </si>
  <si>
    <t>12.</t>
  </si>
  <si>
    <t>Do wniosku o płatność należy załączyć Dokument ppodsumowujący audyt energetyczny w wersji edytowalnej oraz w wersji podpisanej - np.. jako skan podpisanego dokumentu, plik pdf podpisany elektronicznie, plik typu .zip z plikami podpisanymi i plikami podpisu.</t>
  </si>
  <si>
    <t>3.1</t>
  </si>
  <si>
    <t>4.2</t>
  </si>
  <si>
    <t>5.1</t>
  </si>
  <si>
    <t>5.2</t>
  </si>
  <si>
    <t>5.3</t>
  </si>
  <si>
    <t>5.4</t>
  </si>
  <si>
    <t>6.1</t>
  </si>
  <si>
    <t>Oświadczam, że wykonałem/wykonałam audyt energetyczny dotyczący budynku mieszkalnego / lokalu mieszkalnego wskazanego w części I  niniejszego Dokumentu i przekazałem/przekazałam go Beneficjentowi w dniu:</t>
  </si>
</sst>
</file>

<file path=xl/styles.xml><?xml version="1.0" encoding="utf-8"?>
<styleSheet xmlns="http://schemas.openxmlformats.org/spreadsheetml/2006/main">
  <numFmts count="5">
    <numFmt numFmtId="164" formatCode="#,##0.0"/>
    <numFmt numFmtId="165" formatCode="#,##0.000"/>
    <numFmt numFmtId="166" formatCode="#,##0.000000"/>
    <numFmt numFmtId="167" formatCode="#,##0.00000"/>
    <numFmt numFmtId="168" formatCode="yyyy/mm/dd;@"/>
  </numFmts>
  <fonts count="5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i/>
      <vertAlign val="superscript"/>
      <sz val="12"/>
      <color theme="1"/>
      <name val="Calibri"/>
      <family val="2"/>
      <charset val="238"/>
      <scheme val="minor"/>
    </font>
    <font>
      <b/>
      <vertAlign val="superscript"/>
      <sz val="14"/>
      <color theme="1"/>
      <name val="Calibri"/>
      <family val="2"/>
      <charset val="238"/>
      <scheme val="minor"/>
    </font>
    <font>
      <i/>
      <vertAlign val="subscript"/>
      <sz val="12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2"/>
      <name val="Calibri"/>
      <family val="2"/>
      <scheme val="minor"/>
    </font>
    <font>
      <b/>
      <i/>
      <sz val="11"/>
      <color theme="1"/>
      <name val="Calibri"/>
      <family val="2"/>
      <charset val="238"/>
      <scheme val="minor"/>
    </font>
    <font>
      <vertAlign val="superscript"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i/>
      <vertAlign val="superscript"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i/>
      <sz val="14"/>
      <name val="Calibri"/>
      <family val="2"/>
      <scheme val="minor"/>
    </font>
    <font>
      <sz val="14"/>
      <name val="Calibri"/>
      <family val="2"/>
      <scheme val="minor"/>
    </font>
    <font>
      <b/>
      <i/>
      <sz val="14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theme="0" tint="-0.34998626667073579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0" tint="-0.34998626667073579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</font>
    <font>
      <vertAlign val="subscript"/>
      <sz val="11"/>
      <color theme="1"/>
      <name val="Calibri"/>
      <family val="2"/>
      <charset val="238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1F7ED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AEB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EBAD4"/>
        <bgColor indexed="64"/>
      </patternFill>
    </fill>
    <fill>
      <patternFill patternType="solid">
        <fgColor theme="4" tint="0.79998168889431442"/>
        <bgColor indexed="64"/>
      </patternFill>
    </fill>
  </fills>
  <borders count="6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9" fontId="22" fillId="0" borderId="0" applyFont="0" applyFill="0" applyBorder="0" applyAlignment="0" applyProtection="0"/>
    <xf numFmtId="0" fontId="5" fillId="0" borderId="0"/>
  </cellStyleXfs>
  <cellXfs count="366">
    <xf numFmtId="0" fontId="0" fillId="0" borderId="0" xfId="0"/>
    <xf numFmtId="0" fontId="0" fillId="15" borderId="0" xfId="0" applyFill="1" applyAlignment="1">
      <alignment vertical="top"/>
    </xf>
    <xf numFmtId="0" fontId="0" fillId="15" borderId="0" xfId="0" applyFill="1" applyProtection="1"/>
    <xf numFmtId="0" fontId="15" fillId="6" borderId="9" xfId="0" applyFont="1" applyFill="1" applyBorder="1" applyAlignment="1" applyProtection="1">
      <alignment vertical="center" wrapText="1"/>
    </xf>
    <xf numFmtId="0" fontId="0" fillId="6" borderId="0" xfId="0" applyFill="1" applyAlignment="1" applyProtection="1">
      <alignment vertical="center"/>
    </xf>
    <xf numFmtId="0" fontId="18" fillId="6" borderId="19" xfId="0" applyFont="1" applyFill="1" applyBorder="1" applyAlignment="1" applyProtection="1">
      <alignment horizontal="center" vertical="center" wrapText="1"/>
    </xf>
    <xf numFmtId="0" fontId="15" fillId="6" borderId="20" xfId="0" applyFont="1" applyFill="1" applyBorder="1" applyAlignment="1" applyProtection="1">
      <alignment horizontal="right" vertical="center"/>
    </xf>
    <xf numFmtId="0" fontId="16" fillId="4" borderId="9" xfId="0" applyFont="1" applyFill="1" applyBorder="1" applyAlignment="1" applyProtection="1">
      <alignment horizontal="center" vertical="center"/>
    </xf>
    <xf numFmtId="0" fontId="16" fillId="5" borderId="9" xfId="0" applyFont="1" applyFill="1" applyBorder="1" applyAlignment="1" applyProtection="1">
      <alignment horizontal="center" vertical="center"/>
    </xf>
    <xf numFmtId="0" fontId="14" fillId="6" borderId="9" xfId="0" applyFont="1" applyFill="1" applyBorder="1" applyAlignment="1" applyProtection="1">
      <alignment horizontal="left" vertical="center"/>
    </xf>
    <xf numFmtId="0" fontId="14" fillId="6" borderId="9" xfId="0" applyFont="1" applyFill="1" applyBorder="1" applyAlignment="1" applyProtection="1">
      <alignment horizontal="left" vertical="center" wrapText="1"/>
    </xf>
    <xf numFmtId="0" fontId="0" fillId="6" borderId="31" xfId="0" applyFill="1" applyBorder="1" applyAlignment="1" applyProtection="1">
      <alignment vertical="center"/>
    </xf>
    <xf numFmtId="0" fontId="0" fillId="6" borderId="43" xfId="0" applyFill="1" applyBorder="1" applyAlignment="1" applyProtection="1">
      <alignment vertical="center"/>
    </xf>
    <xf numFmtId="0" fontId="14" fillId="6" borderId="14" xfId="0" applyFont="1" applyFill="1" applyBorder="1" applyAlignment="1" applyProtection="1">
      <alignment horizontal="left" vertical="center"/>
    </xf>
    <xf numFmtId="0" fontId="41" fillId="6" borderId="50" xfId="0" applyFont="1" applyFill="1" applyBorder="1" applyAlignment="1" applyProtection="1">
      <alignment horizontal="left" vertical="center"/>
    </xf>
    <xf numFmtId="0" fontId="41" fillId="6" borderId="12" xfId="0" applyFont="1" applyFill="1" applyBorder="1" applyAlignment="1" applyProtection="1">
      <alignment horizontal="left" vertical="center"/>
    </xf>
    <xf numFmtId="0" fontId="15" fillId="0" borderId="9" xfId="0" applyFont="1" applyBorder="1" applyAlignment="1" applyProtection="1">
      <alignment vertical="center" wrapText="1"/>
      <protection locked="0"/>
    </xf>
    <xf numFmtId="4" fontId="15" fillId="0" borderId="9" xfId="0" applyNumberFormat="1" applyFont="1" applyBorder="1" applyAlignment="1" applyProtection="1">
      <alignment horizontal="right" vertical="center"/>
      <protection locked="0"/>
    </xf>
    <xf numFmtId="0" fontId="0" fillId="6" borderId="44" xfId="0" applyFill="1" applyBorder="1" applyAlignment="1" applyProtection="1">
      <alignment horizontal="center" vertical="center"/>
    </xf>
    <xf numFmtId="0" fontId="14" fillId="6" borderId="42" xfId="0" applyFont="1" applyFill="1" applyBorder="1" applyAlignment="1" applyProtection="1">
      <alignment horizontal="left" vertical="center"/>
    </xf>
    <xf numFmtId="0" fontId="14" fillId="6" borderId="44" xfId="0" applyFont="1" applyFill="1" applyBorder="1" applyAlignment="1" applyProtection="1">
      <alignment horizontal="left" vertical="center"/>
    </xf>
    <xf numFmtId="0" fontId="14" fillId="6" borderId="43" xfId="0" applyFont="1" applyFill="1" applyBorder="1" applyAlignment="1" applyProtection="1">
      <alignment horizontal="left" vertical="center"/>
    </xf>
    <xf numFmtId="3" fontId="15" fillId="0" borderId="9" xfId="0" applyNumberFormat="1" applyFont="1" applyBorder="1" applyAlignment="1" applyProtection="1">
      <alignment horizontal="right" vertical="center"/>
      <protection locked="0"/>
    </xf>
    <xf numFmtId="0" fontId="15" fillId="2" borderId="9" xfId="0" applyFont="1" applyFill="1" applyBorder="1" applyAlignment="1" applyProtection="1">
      <alignment horizontal="left" vertical="center"/>
    </xf>
    <xf numFmtId="0" fontId="15" fillId="3" borderId="9" xfId="0" applyFont="1" applyFill="1" applyBorder="1" applyAlignment="1" applyProtection="1">
      <alignment horizontal="left" vertical="center"/>
    </xf>
    <xf numFmtId="0" fontId="17" fillId="7" borderId="12" xfId="0" applyFont="1" applyFill="1" applyBorder="1" applyAlignment="1" applyProtection="1">
      <alignment vertical="center" wrapText="1"/>
      <protection locked="0"/>
    </xf>
    <xf numFmtId="0" fontId="17" fillId="7" borderId="48" xfId="0" applyFont="1" applyFill="1" applyBorder="1" applyAlignment="1" applyProtection="1">
      <alignment vertical="center" wrapText="1"/>
      <protection locked="0"/>
    </xf>
    <xf numFmtId="0" fontId="17" fillId="7" borderId="10" xfId="0" applyFont="1" applyFill="1" applyBorder="1" applyAlignment="1" applyProtection="1">
      <alignment vertical="center"/>
      <protection locked="0"/>
    </xf>
    <xf numFmtId="0" fontId="17" fillId="7" borderId="12" xfId="0" applyFont="1" applyFill="1" applyBorder="1" applyAlignment="1" applyProtection="1">
      <alignment vertical="center"/>
      <protection locked="0"/>
    </xf>
    <xf numFmtId="0" fontId="14" fillId="6" borderId="10" xfId="0" applyFont="1" applyFill="1" applyBorder="1" applyAlignment="1" applyProtection="1">
      <alignment horizontal="left" vertical="center" wrapText="1"/>
    </xf>
    <xf numFmtId="0" fontId="14" fillId="6" borderId="12" xfId="0" applyFont="1" applyFill="1" applyBorder="1" applyAlignment="1" applyProtection="1">
      <alignment horizontal="left" vertical="center" wrapText="1"/>
    </xf>
    <xf numFmtId="0" fontId="0" fillId="6" borderId="62" xfId="0" applyFill="1" applyBorder="1" applyAlignment="1" applyProtection="1">
      <alignment vertical="center"/>
    </xf>
    <xf numFmtId="0" fontId="14" fillId="6" borderId="41" xfId="0" applyFont="1" applyFill="1" applyBorder="1" applyAlignment="1" applyProtection="1">
      <alignment horizontal="left" vertical="center"/>
    </xf>
    <xf numFmtId="0" fontId="14" fillId="6" borderId="0" xfId="0" applyFont="1" applyFill="1" applyBorder="1" applyAlignment="1" applyProtection="1">
      <alignment horizontal="left" vertical="center"/>
    </xf>
    <xf numFmtId="0" fontId="14" fillId="6" borderId="62" xfId="0" applyFont="1" applyFill="1" applyBorder="1" applyAlignment="1" applyProtection="1">
      <alignment horizontal="left" vertical="center"/>
    </xf>
    <xf numFmtId="0" fontId="17" fillId="6" borderId="11" xfId="0" applyFont="1" applyFill="1" applyBorder="1" applyAlignment="1" applyProtection="1">
      <alignment horizontal="left" vertical="center" wrapText="1"/>
    </xf>
    <xf numFmtId="0" fontId="17" fillId="6" borderId="11" xfId="0" applyFont="1" applyFill="1" applyBorder="1" applyAlignment="1" applyProtection="1">
      <alignment horizontal="left" vertical="center"/>
    </xf>
    <xf numFmtId="4" fontId="46" fillId="7" borderId="9" xfId="0" applyNumberFormat="1" applyFont="1" applyFill="1" applyBorder="1" applyAlignment="1" applyProtection="1">
      <alignment horizontal="right" vertical="center"/>
      <protection locked="0"/>
    </xf>
    <xf numFmtId="4" fontId="46" fillId="0" borderId="9" xfId="0" applyNumberFormat="1" applyFont="1" applyBorder="1" applyAlignment="1" applyProtection="1">
      <alignment horizontal="right" vertical="center"/>
      <protection locked="0"/>
    </xf>
    <xf numFmtId="0" fontId="17" fillId="7" borderId="9" xfId="0" applyFont="1" applyFill="1" applyBorder="1" applyAlignment="1" applyProtection="1">
      <alignment horizontal="left" vertical="center"/>
      <protection locked="0"/>
    </xf>
    <xf numFmtId="0" fontId="14" fillId="6" borderId="14" xfId="0" applyFont="1" applyFill="1" applyBorder="1" applyAlignment="1" applyProtection="1">
      <alignment horizontal="left" vertical="center" wrapText="1"/>
    </xf>
    <xf numFmtId="0" fontId="17" fillId="7" borderId="14" xfId="0" applyFont="1" applyFill="1" applyBorder="1" applyAlignment="1" applyProtection="1">
      <alignment horizontal="left" vertical="center"/>
      <protection locked="0"/>
    </xf>
    <xf numFmtId="0" fontId="14" fillId="6" borderId="21" xfId="0" applyFont="1" applyFill="1" applyBorder="1" applyAlignment="1" applyProtection="1">
      <alignment horizontal="center" vertical="center"/>
    </xf>
    <xf numFmtId="0" fontId="17" fillId="6" borderId="12" xfId="0" applyFont="1" applyFill="1" applyBorder="1" applyAlignment="1" applyProtection="1">
      <alignment horizontal="left" vertical="center" wrapText="1"/>
    </xf>
    <xf numFmtId="0" fontId="0" fillId="6" borderId="12" xfId="0" applyFill="1" applyBorder="1" applyProtection="1"/>
    <xf numFmtId="0" fontId="0" fillId="6" borderId="11" xfId="0" applyFill="1" applyBorder="1" applyProtection="1"/>
    <xf numFmtId="0" fontId="15" fillId="6" borderId="52" xfId="0" applyFont="1" applyFill="1" applyBorder="1" applyAlignment="1" applyProtection="1">
      <alignment horizontal="left" vertical="center"/>
    </xf>
    <xf numFmtId="0" fontId="0" fillId="6" borderId="65" xfId="0" applyFill="1" applyBorder="1" applyProtection="1"/>
    <xf numFmtId="0" fontId="15" fillId="2" borderId="14" xfId="0" applyFont="1" applyFill="1" applyBorder="1" applyAlignment="1" applyProtection="1">
      <alignment horizontal="left" vertical="center"/>
    </xf>
    <xf numFmtId="4" fontId="0" fillId="6" borderId="11" xfId="0" applyNumberFormat="1" applyFill="1" applyBorder="1" applyProtection="1"/>
    <xf numFmtId="0" fontId="16" fillId="19" borderId="9" xfId="0" applyFont="1" applyFill="1" applyBorder="1" applyAlignment="1" applyProtection="1">
      <alignment horizontal="center" vertical="center"/>
    </xf>
    <xf numFmtId="0" fontId="16" fillId="19" borderId="20" xfId="0" applyFont="1" applyFill="1" applyBorder="1" applyAlignment="1" applyProtection="1">
      <alignment horizontal="center" vertical="center"/>
    </xf>
    <xf numFmtId="0" fontId="15" fillId="19" borderId="20" xfId="0" applyFont="1" applyFill="1" applyBorder="1" applyAlignment="1" applyProtection="1">
      <alignment horizontal="left" vertical="center"/>
    </xf>
    <xf numFmtId="0" fontId="15" fillId="19" borderId="27" xfId="0" applyFont="1" applyFill="1" applyBorder="1" applyAlignment="1" applyProtection="1">
      <alignment horizontal="left" vertical="center"/>
    </xf>
    <xf numFmtId="0" fontId="15" fillId="19" borderId="22" xfId="0" applyFont="1" applyFill="1" applyBorder="1" applyAlignment="1" applyProtection="1">
      <alignment horizontal="left" vertical="center"/>
    </xf>
    <xf numFmtId="0" fontId="41" fillId="6" borderId="48" xfId="0" applyFont="1" applyFill="1" applyBorder="1" applyAlignment="1" applyProtection="1">
      <alignment horizontal="left" vertical="center"/>
    </xf>
    <xf numFmtId="0" fontId="14" fillId="6" borderId="64" xfId="0" applyFont="1" applyFill="1" applyBorder="1" applyAlignment="1" applyProtection="1">
      <alignment horizontal="left" vertical="center"/>
    </xf>
    <xf numFmtId="0" fontId="14" fillId="6" borderId="52" xfId="0" applyFont="1" applyFill="1" applyBorder="1" applyAlignment="1" applyProtection="1">
      <alignment horizontal="left" vertical="center"/>
    </xf>
    <xf numFmtId="168" fontId="40" fillId="7" borderId="10" xfId="0" applyNumberFormat="1" applyFont="1" applyFill="1" applyBorder="1" applyAlignment="1" applyProtection="1">
      <alignment vertical="center"/>
      <protection locked="0"/>
    </xf>
    <xf numFmtId="168" fontId="40" fillId="7" borderId="48" xfId="0" applyNumberFormat="1" applyFont="1" applyFill="1" applyBorder="1" applyAlignment="1" applyProtection="1">
      <alignment vertical="center"/>
      <protection locked="0"/>
    </xf>
    <xf numFmtId="0" fontId="14" fillId="6" borderId="49" xfId="0" applyFont="1" applyFill="1" applyBorder="1" applyAlignment="1" applyProtection="1">
      <alignment vertical="center"/>
    </xf>
    <xf numFmtId="0" fontId="14" fillId="6" borderId="41" xfId="0" applyFont="1" applyFill="1" applyBorder="1" applyAlignment="1" applyProtection="1">
      <alignment vertical="center"/>
    </xf>
    <xf numFmtId="0" fontId="14" fillId="6" borderId="4" xfId="0" applyFont="1" applyFill="1" applyBorder="1" applyAlignment="1" applyProtection="1">
      <alignment vertical="center"/>
    </xf>
    <xf numFmtId="0" fontId="14" fillId="6" borderId="0" xfId="0" applyFont="1" applyFill="1" applyBorder="1" applyAlignment="1" applyProtection="1">
      <alignment vertical="center"/>
    </xf>
    <xf numFmtId="0" fontId="14" fillId="6" borderId="31" xfId="0" applyFont="1" applyFill="1" applyBorder="1" applyAlignment="1" applyProtection="1">
      <alignment vertical="center"/>
    </xf>
    <xf numFmtId="0" fontId="14" fillId="6" borderId="62" xfId="0" applyFont="1" applyFill="1" applyBorder="1" applyAlignment="1" applyProtection="1">
      <alignment vertical="center"/>
    </xf>
    <xf numFmtId="0" fontId="0" fillId="0" borderId="19" xfId="0" applyBorder="1" applyAlignment="1">
      <alignment horizontal="left" vertical="top"/>
    </xf>
    <xf numFmtId="0" fontId="44" fillId="0" borderId="19" xfId="0" applyFont="1" applyBorder="1" applyAlignment="1">
      <alignment horizontal="left" vertical="top"/>
    </xf>
    <xf numFmtId="0" fontId="0" fillId="15" borderId="0" xfId="0" applyFill="1" applyAlignment="1">
      <alignment horizontal="left" vertical="top"/>
    </xf>
    <xf numFmtId="0" fontId="44" fillId="0" borderId="21" xfId="0" applyFont="1" applyBorder="1" applyAlignment="1">
      <alignment horizontal="left" vertical="top"/>
    </xf>
    <xf numFmtId="0" fontId="39" fillId="6" borderId="19" xfId="0" applyFont="1" applyFill="1" applyBorder="1" applyAlignment="1" applyProtection="1">
      <alignment horizontal="center" vertical="center"/>
    </xf>
    <xf numFmtId="0" fontId="14" fillId="6" borderId="12" xfId="0" applyFont="1" applyFill="1" applyBorder="1" applyAlignment="1" applyProtection="1">
      <alignment horizontal="left" vertical="center"/>
    </xf>
    <xf numFmtId="0" fontId="14" fillId="6" borderId="10" xfId="0" applyFont="1" applyFill="1" applyBorder="1" applyAlignment="1" applyProtection="1">
      <alignment horizontal="left" vertical="center"/>
    </xf>
    <xf numFmtId="0" fontId="14" fillId="6" borderId="11" xfId="0" applyFont="1" applyFill="1" applyBorder="1" applyAlignment="1" applyProtection="1">
      <alignment horizontal="left" vertical="center"/>
    </xf>
    <xf numFmtId="0" fontId="0" fillId="6" borderId="0" xfId="0" applyFill="1" applyBorder="1" applyAlignment="1" applyProtection="1">
      <alignment horizontal="center" vertical="center"/>
    </xf>
    <xf numFmtId="0" fontId="9" fillId="3" borderId="19" xfId="2" applyFont="1" applyFill="1" applyBorder="1" applyAlignment="1" applyProtection="1">
      <alignment horizontal="center"/>
    </xf>
    <xf numFmtId="0" fontId="9" fillId="3" borderId="9" xfId="2" applyFont="1" applyFill="1" applyBorder="1" applyAlignment="1" applyProtection="1">
      <alignment horizontal="center"/>
    </xf>
    <xf numFmtId="0" fontId="9" fillId="3" borderId="20" xfId="2" applyFont="1" applyFill="1" applyBorder="1" applyAlignment="1" applyProtection="1">
      <alignment horizontal="center"/>
    </xf>
    <xf numFmtId="0" fontId="9" fillId="10" borderId="19" xfId="2" applyFont="1" applyFill="1" applyBorder="1" applyAlignment="1" applyProtection="1">
      <alignment horizontal="center"/>
    </xf>
    <xf numFmtId="0" fontId="9" fillId="10" borderId="9" xfId="2" applyFont="1" applyFill="1" applyBorder="1" applyAlignment="1" applyProtection="1">
      <alignment horizontal="center"/>
    </xf>
    <xf numFmtId="0" fontId="9" fillId="10" borderId="20" xfId="2" applyFont="1" applyFill="1" applyBorder="1" applyAlignment="1" applyProtection="1">
      <alignment horizontal="center"/>
    </xf>
    <xf numFmtId="0" fontId="9" fillId="3" borderId="26" xfId="2" applyFont="1" applyFill="1" applyBorder="1" applyAlignment="1" applyProtection="1">
      <alignment horizontal="center"/>
    </xf>
    <xf numFmtId="0" fontId="9" fillId="3" borderId="14" xfId="2" applyFont="1" applyFill="1" applyBorder="1" applyAlignment="1" applyProtection="1">
      <alignment horizontal="center"/>
    </xf>
    <xf numFmtId="0" fontId="9" fillId="3" borderId="27" xfId="2" applyFont="1" applyFill="1" applyBorder="1" applyAlignment="1" applyProtection="1">
      <alignment horizontal="center"/>
    </xf>
    <xf numFmtId="0" fontId="9" fillId="10" borderId="26" xfId="2" applyFont="1" applyFill="1" applyBorder="1" applyAlignment="1" applyProtection="1">
      <alignment horizontal="center"/>
    </xf>
    <xf numFmtId="0" fontId="9" fillId="10" borderId="14" xfId="2" applyFont="1" applyFill="1" applyBorder="1" applyAlignment="1" applyProtection="1">
      <alignment horizontal="center"/>
    </xf>
    <xf numFmtId="0" fontId="9" fillId="10" borderId="27" xfId="2" applyFont="1" applyFill="1" applyBorder="1" applyAlignment="1" applyProtection="1">
      <alignment horizontal="center"/>
    </xf>
    <xf numFmtId="0" fontId="9" fillId="8" borderId="28" xfId="2" applyFont="1" applyFill="1" applyBorder="1" applyAlignment="1" applyProtection="1">
      <alignment horizontal="center" vertical="center"/>
    </xf>
    <xf numFmtId="0" fontId="9" fillId="8" borderId="30" xfId="2" applyFont="1" applyFill="1" applyBorder="1" applyAlignment="1" applyProtection="1">
      <alignment horizontal="center" vertical="center"/>
    </xf>
    <xf numFmtId="0" fontId="9" fillId="8" borderId="29" xfId="2" applyFont="1" applyFill="1" applyBorder="1" applyProtection="1"/>
    <xf numFmtId="0" fontId="9" fillId="8" borderId="16" xfId="2" applyFont="1" applyFill="1" applyBorder="1" applyProtection="1"/>
    <xf numFmtId="0" fontId="9" fillId="8" borderId="16" xfId="2" applyFont="1" applyFill="1" applyBorder="1" applyAlignment="1" applyProtection="1">
      <alignment horizontal="center" vertical="center"/>
    </xf>
    <xf numFmtId="165" fontId="26" fillId="3" borderId="28" xfId="0" applyNumberFormat="1" applyFont="1" applyFill="1" applyBorder="1" applyProtection="1"/>
    <xf numFmtId="165" fontId="9" fillId="3" borderId="30" xfId="0" applyNumberFormat="1" applyFont="1" applyFill="1" applyBorder="1" applyProtection="1"/>
    <xf numFmtId="165" fontId="26" fillId="3" borderId="37" xfId="0" applyNumberFormat="1" applyFont="1" applyFill="1" applyBorder="1" applyProtection="1"/>
    <xf numFmtId="165" fontId="26" fillId="10" borderId="66" xfId="0" applyNumberFormat="1" applyFont="1" applyFill="1" applyBorder="1" applyProtection="1"/>
    <xf numFmtId="165" fontId="9" fillId="10" borderId="30" xfId="0" applyNumberFormat="1" applyFont="1" applyFill="1" applyBorder="1" applyProtection="1"/>
    <xf numFmtId="165" fontId="26" fillId="10" borderId="29" xfId="0" applyNumberFormat="1" applyFont="1" applyFill="1" applyBorder="1" applyProtection="1"/>
    <xf numFmtId="0" fontId="9" fillId="11" borderId="13" xfId="2" applyFont="1" applyFill="1" applyBorder="1" applyAlignment="1" applyProtection="1">
      <alignment horizontal="center" vertical="center"/>
    </xf>
    <xf numFmtId="0" fontId="9" fillId="11" borderId="35" xfId="2" applyFont="1" applyFill="1" applyBorder="1" applyProtection="1"/>
    <xf numFmtId="0" fontId="9" fillId="11" borderId="38" xfId="2" applyFont="1" applyFill="1" applyBorder="1" applyProtection="1"/>
    <xf numFmtId="0" fontId="9" fillId="11" borderId="38" xfId="2" applyFont="1" applyFill="1" applyBorder="1" applyAlignment="1" applyProtection="1">
      <alignment horizontal="center" vertical="center"/>
    </xf>
    <xf numFmtId="165" fontId="26" fillId="3" borderId="34" xfId="0" applyNumberFormat="1" applyFont="1" applyFill="1" applyBorder="1" applyAlignment="1" applyProtection="1"/>
    <xf numFmtId="4" fontId="9" fillId="6" borderId="0" xfId="0" applyNumberFormat="1" applyFont="1" applyFill="1" applyBorder="1" applyAlignment="1" applyProtection="1"/>
    <xf numFmtId="165" fontId="26" fillId="10" borderId="19" xfId="0" applyNumberFormat="1" applyFont="1" applyFill="1" applyBorder="1" applyProtection="1"/>
    <xf numFmtId="167" fontId="9" fillId="6" borderId="2" xfId="0" applyNumberFormat="1" applyFont="1" applyFill="1" applyBorder="1" applyAlignment="1" applyProtection="1"/>
    <xf numFmtId="167" fontId="9" fillId="6" borderId="3" xfId="0" applyNumberFormat="1" applyFont="1" applyFill="1" applyBorder="1" applyAlignment="1" applyProtection="1"/>
    <xf numFmtId="0" fontId="9" fillId="11" borderId="9" xfId="2" applyFont="1" applyFill="1" applyBorder="1" applyAlignment="1" applyProtection="1">
      <alignment horizontal="center" vertical="center"/>
    </xf>
    <xf numFmtId="0" fontId="9" fillId="11" borderId="20" xfId="2" applyFont="1" applyFill="1" applyBorder="1" applyProtection="1"/>
    <xf numFmtId="0" fontId="9" fillId="11" borderId="24" xfId="2" applyFont="1" applyFill="1" applyBorder="1" applyProtection="1"/>
    <xf numFmtId="0" fontId="9" fillId="11" borderId="24" xfId="2" applyFont="1" applyFill="1" applyBorder="1" applyAlignment="1" applyProtection="1">
      <alignment horizontal="center" vertical="center"/>
    </xf>
    <xf numFmtId="165" fontId="26" fillId="3" borderId="19" xfId="0" applyNumberFormat="1" applyFont="1" applyFill="1" applyBorder="1" applyAlignment="1" applyProtection="1"/>
    <xf numFmtId="167" fontId="9" fillId="6" borderId="0" xfId="0" applyNumberFormat="1" applyFont="1" applyFill="1" applyBorder="1" applyAlignment="1" applyProtection="1"/>
    <xf numFmtId="167" fontId="9" fillId="6" borderId="5" xfId="0" applyNumberFormat="1" applyFont="1" applyFill="1" applyBorder="1" applyAlignment="1" applyProtection="1"/>
    <xf numFmtId="165" fontId="26" fillId="3" borderId="19" xfId="0" applyNumberFormat="1" applyFont="1" applyFill="1" applyBorder="1" applyAlignment="1" applyProtection="1">
      <alignment vertical="center"/>
    </xf>
    <xf numFmtId="165" fontId="9" fillId="3" borderId="9" xfId="0" applyNumberFormat="1" applyFont="1" applyFill="1" applyBorder="1" applyAlignment="1" applyProtection="1">
      <alignment vertical="center"/>
    </xf>
    <xf numFmtId="165" fontId="26" fillId="6" borderId="0" xfId="0" applyNumberFormat="1" applyFont="1" applyFill="1" applyBorder="1" applyAlignment="1" applyProtection="1">
      <alignment vertical="center"/>
    </xf>
    <xf numFmtId="165" fontId="9" fillId="10" borderId="9" xfId="0" applyNumberFormat="1" applyFont="1" applyFill="1" applyBorder="1" applyProtection="1"/>
    <xf numFmtId="165" fontId="9" fillId="6" borderId="5" xfId="0" applyNumberFormat="1" applyFont="1" applyFill="1" applyBorder="1" applyProtection="1"/>
    <xf numFmtId="166" fontId="9" fillId="3" borderId="10" xfId="0" applyNumberFormat="1" applyFont="1" applyFill="1" applyBorder="1" applyAlignment="1" applyProtection="1">
      <alignment vertical="center"/>
    </xf>
    <xf numFmtId="166" fontId="9" fillId="10" borderId="20" xfId="0" applyNumberFormat="1" applyFont="1" applyFill="1" applyBorder="1" applyProtection="1"/>
    <xf numFmtId="165" fontId="9" fillId="3" borderId="19" xfId="0" applyNumberFormat="1" applyFont="1" applyFill="1" applyBorder="1" applyAlignment="1" applyProtection="1">
      <alignment vertical="center"/>
    </xf>
    <xf numFmtId="165" fontId="9" fillId="6" borderId="0" xfId="0" applyNumberFormat="1" applyFont="1" applyFill="1" applyBorder="1" applyAlignment="1" applyProtection="1">
      <alignment vertical="center"/>
    </xf>
    <xf numFmtId="165" fontId="9" fillId="3" borderId="19" xfId="0" applyNumberFormat="1" applyFont="1" applyFill="1" applyBorder="1" applyProtection="1"/>
    <xf numFmtId="165" fontId="9" fillId="6" borderId="0" xfId="0" applyNumberFormat="1" applyFont="1" applyFill="1" applyBorder="1" applyProtection="1"/>
    <xf numFmtId="0" fontId="9" fillId="11" borderId="36" xfId="2" applyFont="1" applyFill="1" applyBorder="1" applyAlignment="1" applyProtection="1">
      <alignment horizontal="center" vertical="center"/>
    </xf>
    <xf numFmtId="0" fontId="9" fillId="11" borderId="22" xfId="2" applyFont="1" applyFill="1" applyBorder="1" applyProtection="1"/>
    <xf numFmtId="0" fontId="9" fillId="11" borderId="47" xfId="2" applyFont="1" applyFill="1" applyBorder="1" applyProtection="1"/>
    <xf numFmtId="0" fontId="9" fillId="11" borderId="47" xfId="2" applyFont="1" applyFill="1" applyBorder="1" applyAlignment="1" applyProtection="1">
      <alignment horizontal="center" vertical="center"/>
    </xf>
    <xf numFmtId="165" fontId="26" fillId="3" borderId="21" xfId="0" applyNumberFormat="1" applyFont="1" applyFill="1" applyBorder="1" applyAlignment="1" applyProtection="1"/>
    <xf numFmtId="0" fontId="9" fillId="6" borderId="7" xfId="0" applyFont="1" applyFill="1" applyBorder="1" applyAlignment="1" applyProtection="1"/>
    <xf numFmtId="165" fontId="26" fillId="10" borderId="21" xfId="0" applyNumberFormat="1" applyFont="1" applyFill="1" applyBorder="1" applyAlignment="1" applyProtection="1"/>
    <xf numFmtId="167" fontId="9" fillId="6" borderId="7" xfId="0" applyNumberFormat="1" applyFont="1" applyFill="1" applyBorder="1" applyAlignment="1" applyProtection="1"/>
    <xf numFmtId="167" fontId="9" fillId="6" borderId="8" xfId="0" applyNumberFormat="1" applyFont="1" applyFill="1" applyBorder="1" applyAlignment="1" applyProtection="1"/>
    <xf numFmtId="0" fontId="9" fillId="14" borderId="32" xfId="2" applyFont="1" applyFill="1" applyBorder="1" applyAlignment="1" applyProtection="1">
      <alignment horizontal="center" vertical="center"/>
    </xf>
    <xf numFmtId="0" fontId="9" fillId="14" borderId="15" xfId="2" applyFont="1" applyFill="1" applyBorder="1" applyAlignment="1" applyProtection="1">
      <alignment horizontal="center" vertical="center"/>
    </xf>
    <xf numFmtId="0" fontId="9" fillId="14" borderId="33" xfId="2" applyFont="1" applyFill="1" applyBorder="1" applyProtection="1"/>
    <xf numFmtId="0" fontId="9" fillId="14" borderId="45" xfId="2" applyFont="1" applyFill="1" applyBorder="1" applyProtection="1"/>
    <xf numFmtId="0" fontId="9" fillId="14" borderId="45" xfId="2" applyFont="1" applyFill="1" applyBorder="1" applyAlignment="1" applyProtection="1">
      <alignment horizontal="center" vertical="center"/>
    </xf>
    <xf numFmtId="165" fontId="26" fillId="3" borderId="32" xfId="2" applyNumberFormat="1" applyFont="1" applyFill="1" applyBorder="1" applyProtection="1"/>
    <xf numFmtId="165" fontId="9" fillId="3" borderId="0" xfId="2" applyNumberFormat="1" applyFont="1" applyFill="1" applyBorder="1" applyProtection="1"/>
    <xf numFmtId="165" fontId="9" fillId="10" borderId="32" xfId="2" applyNumberFormat="1" applyFont="1" applyFill="1" applyBorder="1" applyProtection="1"/>
    <xf numFmtId="165" fontId="9" fillId="10" borderId="2" xfId="2" applyNumberFormat="1" applyFont="1" applyFill="1" applyBorder="1" applyProtection="1"/>
    <xf numFmtId="165" fontId="9" fillId="10" borderId="3" xfId="2" applyNumberFormat="1" applyFont="1" applyFill="1" applyBorder="1" applyProtection="1"/>
    <xf numFmtId="0" fontId="9" fillId="16" borderId="9" xfId="2" applyFont="1" applyFill="1" applyBorder="1" applyAlignment="1" applyProtection="1">
      <alignment horizontal="center" vertical="center"/>
    </xf>
    <xf numFmtId="0" fontId="9" fillId="16" borderId="20" xfId="2" applyFont="1" applyFill="1" applyBorder="1" applyProtection="1"/>
    <xf numFmtId="0" fontId="9" fillId="16" borderId="24" xfId="2" applyFont="1" applyFill="1" applyBorder="1" applyProtection="1"/>
    <xf numFmtId="0" fontId="9" fillId="16" borderId="24" xfId="2" applyFont="1" applyFill="1" applyBorder="1" applyAlignment="1" applyProtection="1">
      <alignment horizontal="center" vertical="center"/>
    </xf>
    <xf numFmtId="165" fontId="26" fillId="16" borderId="19" xfId="0" applyNumberFormat="1" applyFont="1" applyFill="1" applyBorder="1" applyAlignment="1" applyProtection="1">
      <alignment vertical="center"/>
    </xf>
    <xf numFmtId="165" fontId="9" fillId="16" borderId="9" xfId="0" applyNumberFormat="1" applyFont="1" applyFill="1" applyBorder="1" applyAlignment="1" applyProtection="1">
      <alignment vertical="center"/>
    </xf>
    <xf numFmtId="165" fontId="9" fillId="16" borderId="0" xfId="0" applyNumberFormat="1" applyFont="1" applyFill="1" applyBorder="1" applyAlignment="1" applyProtection="1">
      <alignment vertical="center"/>
    </xf>
    <xf numFmtId="165" fontId="26" fillId="16" borderId="19" xfId="0" applyNumberFormat="1" applyFont="1" applyFill="1" applyBorder="1" applyProtection="1"/>
    <xf numFmtId="165" fontId="9" fillId="16" borderId="9" xfId="0" applyNumberFormat="1" applyFont="1" applyFill="1" applyBorder="1" applyProtection="1"/>
    <xf numFmtId="165" fontId="9" fillId="16" borderId="5" xfId="0" applyNumberFormat="1" applyFont="1" applyFill="1" applyBorder="1" applyProtection="1"/>
    <xf numFmtId="0" fontId="20" fillId="6" borderId="17" xfId="2" applyFont="1" applyFill="1" applyBorder="1" applyAlignment="1" applyProtection="1">
      <alignment horizontal="right" vertical="top"/>
    </xf>
    <xf numFmtId="0" fontId="20" fillId="6" borderId="19" xfId="2" applyFont="1" applyFill="1" applyBorder="1" applyAlignment="1" applyProtection="1">
      <alignment horizontal="right" vertical="top"/>
    </xf>
    <xf numFmtId="0" fontId="20" fillId="6" borderId="21" xfId="2" applyFont="1" applyFill="1" applyBorder="1" applyAlignment="1" applyProtection="1">
      <alignment horizontal="right" vertical="top"/>
    </xf>
    <xf numFmtId="0" fontId="43" fillId="15" borderId="0" xfId="0" applyFont="1" applyFill="1" applyProtection="1"/>
    <xf numFmtId="0" fontId="9" fillId="8" borderId="16" xfId="2" applyFont="1" applyFill="1" applyBorder="1" applyAlignment="1" applyProtection="1">
      <alignment horizontal="left" vertical="center"/>
    </xf>
    <xf numFmtId="165" fontId="32" fillId="3" borderId="28" xfId="2" applyNumberFormat="1" applyFont="1" applyFill="1" applyBorder="1" applyProtection="1"/>
    <xf numFmtId="165" fontId="32" fillId="3" borderId="30" xfId="2" applyNumberFormat="1" applyFont="1" applyFill="1" applyBorder="1" applyProtection="1"/>
    <xf numFmtId="165" fontId="32" fillId="3" borderId="37" xfId="2" applyNumberFormat="1" applyFont="1" applyFill="1" applyBorder="1" applyProtection="1"/>
    <xf numFmtId="165" fontId="32" fillId="10" borderId="28" xfId="2" applyNumberFormat="1" applyFont="1" applyFill="1" applyBorder="1" applyProtection="1"/>
    <xf numFmtId="165" fontId="32" fillId="10" borderId="30" xfId="2" applyNumberFormat="1" applyFont="1" applyFill="1" applyBorder="1" applyProtection="1"/>
    <xf numFmtId="165" fontId="32" fillId="10" borderId="29" xfId="2" applyNumberFormat="1" applyFont="1" applyFill="1" applyBorder="1" applyProtection="1"/>
    <xf numFmtId="0" fontId="48" fillId="11" borderId="23" xfId="0" applyFont="1" applyFill="1" applyBorder="1" applyAlignment="1" applyProtection="1"/>
    <xf numFmtId="0" fontId="9" fillId="8" borderId="23" xfId="2" applyFont="1" applyFill="1" applyBorder="1" applyAlignment="1" applyProtection="1">
      <alignment horizontal="left" vertical="center"/>
    </xf>
    <xf numFmtId="0" fontId="9" fillId="8" borderId="23" xfId="2" applyFont="1" applyFill="1" applyBorder="1" applyAlignment="1" applyProtection="1">
      <alignment horizontal="center" vertical="center"/>
    </xf>
    <xf numFmtId="165" fontId="32" fillId="3" borderId="17" xfId="2" applyNumberFormat="1" applyFont="1" applyFill="1" applyBorder="1" applyProtection="1"/>
    <xf numFmtId="165" fontId="32" fillId="3" borderId="39" xfId="2" applyNumberFormat="1" applyFont="1" applyFill="1" applyBorder="1" applyProtection="1"/>
    <xf numFmtId="165" fontId="32" fillId="3" borderId="67" xfId="2" applyNumberFormat="1" applyFont="1" applyFill="1" applyBorder="1" applyProtection="1"/>
    <xf numFmtId="165" fontId="32" fillId="10" borderId="17" xfId="2" applyNumberFormat="1" applyFont="1" applyFill="1" applyBorder="1" applyProtection="1"/>
    <xf numFmtId="165" fontId="32" fillId="10" borderId="39" xfId="2" applyNumberFormat="1" applyFont="1" applyFill="1" applyBorder="1" applyProtection="1"/>
    <xf numFmtId="165" fontId="32" fillId="10" borderId="18" xfId="2" applyNumberFormat="1" applyFont="1" applyFill="1" applyBorder="1" applyProtection="1"/>
    <xf numFmtId="0" fontId="48" fillId="11" borderId="24" xfId="0" applyFont="1" applyFill="1" applyBorder="1" applyAlignment="1" applyProtection="1"/>
    <xf numFmtId="0" fontId="9" fillId="8" borderId="24" xfId="2" applyFont="1" applyFill="1" applyBorder="1" applyAlignment="1" applyProtection="1">
      <alignment horizontal="left" vertical="center"/>
    </xf>
    <xf numFmtId="0" fontId="9" fillId="8" borderId="24" xfId="2" applyFont="1" applyFill="1" applyBorder="1" applyAlignment="1" applyProtection="1">
      <alignment horizontal="center" vertical="center"/>
    </xf>
    <xf numFmtId="165" fontId="32" fillId="3" borderId="19" xfId="2" applyNumberFormat="1" applyFont="1" applyFill="1" applyBorder="1" applyProtection="1"/>
    <xf numFmtId="165" fontId="32" fillId="3" borderId="9" xfId="2" applyNumberFormat="1" applyFont="1" applyFill="1" applyBorder="1" applyProtection="1"/>
    <xf numFmtId="165" fontId="32" fillId="3" borderId="10" xfId="2" applyNumberFormat="1" applyFont="1" applyFill="1" applyBorder="1" applyProtection="1"/>
    <xf numFmtId="165" fontId="32" fillId="10" borderId="19" xfId="2" applyNumberFormat="1" applyFont="1" applyFill="1" applyBorder="1" applyProtection="1"/>
    <xf numFmtId="165" fontId="32" fillId="10" borderId="9" xfId="2" applyNumberFormat="1" applyFont="1" applyFill="1" applyBorder="1" applyProtection="1"/>
    <xf numFmtId="165" fontId="32" fillId="10" borderId="20" xfId="2" applyNumberFormat="1" applyFont="1" applyFill="1" applyBorder="1" applyProtection="1"/>
    <xf numFmtId="0" fontId="48" fillId="16" borderId="24" xfId="0" applyFont="1" applyFill="1" applyBorder="1" applyAlignment="1" applyProtection="1"/>
    <xf numFmtId="0" fontId="48" fillId="11" borderId="47" xfId="0" applyFont="1" applyFill="1" applyBorder="1" applyAlignment="1" applyProtection="1"/>
    <xf numFmtId="0" fontId="9" fillId="8" borderId="47" xfId="2" applyFont="1" applyFill="1" applyBorder="1" applyAlignment="1" applyProtection="1">
      <alignment horizontal="left" vertical="center"/>
    </xf>
    <xf numFmtId="0" fontId="9" fillId="8" borderId="47" xfId="2" applyFont="1" applyFill="1" applyBorder="1" applyAlignment="1" applyProtection="1">
      <alignment horizontal="center" vertical="center"/>
    </xf>
    <xf numFmtId="165" fontId="32" fillId="3" borderId="21" xfId="2" applyNumberFormat="1" applyFont="1" applyFill="1" applyBorder="1" applyProtection="1"/>
    <xf numFmtId="165" fontId="32" fillId="3" borderId="36" xfId="2" applyNumberFormat="1" applyFont="1" applyFill="1" applyBorder="1" applyProtection="1"/>
    <xf numFmtId="165" fontId="32" fillId="3" borderId="64" xfId="2" applyNumberFormat="1" applyFont="1" applyFill="1" applyBorder="1" applyProtection="1"/>
    <xf numFmtId="165" fontId="32" fillId="10" borderId="21" xfId="2" applyNumberFormat="1" applyFont="1" applyFill="1" applyBorder="1" applyProtection="1"/>
    <xf numFmtId="165" fontId="32" fillId="10" borderId="36" xfId="2" applyNumberFormat="1" applyFont="1" applyFill="1" applyBorder="1" applyProtection="1"/>
    <xf numFmtId="165" fontId="32" fillId="10" borderId="22" xfId="2" applyNumberFormat="1" applyFont="1" applyFill="1" applyBorder="1" applyProtection="1"/>
    <xf numFmtId="0" fontId="31" fillId="15" borderId="0" xfId="0" applyFont="1" applyFill="1" applyProtection="1">
      <protection locked="0"/>
    </xf>
    <xf numFmtId="0" fontId="0" fillId="15" borderId="0" xfId="0" applyFill="1" applyProtection="1">
      <protection locked="0"/>
    </xf>
    <xf numFmtId="0" fontId="32" fillId="15" borderId="0" xfId="0" applyFont="1" applyFill="1" applyProtection="1">
      <protection locked="0"/>
    </xf>
    <xf numFmtId="4" fontId="7" fillId="15" borderId="0" xfId="0" applyNumberFormat="1" applyFont="1" applyFill="1" applyProtection="1">
      <protection locked="0"/>
    </xf>
    <xf numFmtId="0" fontId="32" fillId="15" borderId="0" xfId="0" applyFont="1" applyFill="1" applyAlignment="1" applyProtection="1">
      <alignment horizontal="left" vertical="center"/>
      <protection locked="0"/>
    </xf>
    <xf numFmtId="0" fontId="9" fillId="15" borderId="0" xfId="0" applyFont="1" applyFill="1" applyProtection="1">
      <protection locked="0"/>
    </xf>
    <xf numFmtId="0" fontId="6" fillId="15" borderId="0" xfId="0" applyFont="1" applyFill="1" applyProtection="1">
      <protection locked="0"/>
    </xf>
    <xf numFmtId="0" fontId="45" fillId="15" borderId="0" xfId="0" applyFont="1" applyFill="1" applyAlignment="1" applyProtection="1">
      <alignment horizontal="left" vertical="center"/>
      <protection locked="0"/>
    </xf>
    <xf numFmtId="4" fontId="46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32" fillId="15" borderId="0" xfId="0" quotePrefix="1" applyFont="1" applyFill="1" applyAlignment="1" applyProtection="1">
      <alignment horizontal="left" vertical="center"/>
      <protection locked="0"/>
    </xf>
    <xf numFmtId="4" fontId="46" fillId="12" borderId="9" xfId="0" applyNumberFormat="1" applyFont="1" applyFill="1" applyBorder="1" applyAlignment="1" applyProtection="1">
      <alignment horizontal="right" vertical="center" wrapText="1"/>
      <protection locked="0"/>
    </xf>
    <xf numFmtId="4" fontId="46" fillId="9" borderId="9" xfId="0" applyNumberFormat="1" applyFont="1" applyFill="1" applyBorder="1" applyAlignment="1" applyProtection="1">
      <alignment horizontal="right" vertical="center" wrapText="1"/>
      <protection locked="0"/>
    </xf>
    <xf numFmtId="4" fontId="32" fillId="15" borderId="0" xfId="0" quotePrefix="1" applyNumberFormat="1" applyFont="1" applyFill="1" applyAlignment="1" applyProtection="1">
      <alignment horizontal="left" vertical="center"/>
      <protection locked="0"/>
    </xf>
    <xf numFmtId="9" fontId="27" fillId="19" borderId="20" xfId="1" applyFont="1" applyFill="1" applyBorder="1" applyAlignment="1" applyProtection="1">
      <alignment horizontal="right" vertical="center"/>
    </xf>
    <xf numFmtId="9" fontId="13" fillId="19" borderId="20" xfId="1" applyFont="1" applyFill="1" applyBorder="1" applyAlignment="1" applyProtection="1">
      <alignment horizontal="right" vertical="center"/>
    </xf>
    <xf numFmtId="9" fontId="13" fillId="19" borderId="20" xfId="1" applyFont="1" applyFill="1" applyBorder="1" applyAlignment="1" applyProtection="1">
      <alignment horizontal="right" vertical="center" wrapText="1"/>
    </xf>
    <xf numFmtId="4" fontId="46" fillId="19" borderId="9" xfId="0" applyNumberFormat="1" applyFont="1" applyFill="1" applyBorder="1" applyAlignment="1" applyProtection="1">
      <alignment horizontal="right" vertical="center" wrapText="1"/>
    </xf>
    <xf numFmtId="4" fontId="46" fillId="6" borderId="12" xfId="0" applyNumberFormat="1" applyFont="1" applyFill="1" applyBorder="1" applyAlignment="1" applyProtection="1">
      <alignment horizontal="right" vertical="center" wrapText="1"/>
    </xf>
    <xf numFmtId="165" fontId="13" fillId="19" borderId="9" xfId="0" applyNumberFormat="1" applyFont="1" applyFill="1" applyBorder="1" applyAlignment="1" applyProtection="1">
      <alignment horizontal="right" vertical="center" wrapText="1"/>
    </xf>
    <xf numFmtId="166" fontId="13" fillId="19" borderId="9" xfId="0" applyNumberFormat="1" applyFont="1" applyFill="1" applyBorder="1" applyAlignment="1" applyProtection="1">
      <alignment horizontal="right" vertical="center" wrapText="1"/>
    </xf>
    <xf numFmtId="4" fontId="13" fillId="19" borderId="14" xfId="0" applyNumberFormat="1" applyFont="1" applyFill="1" applyBorder="1" applyAlignment="1" applyProtection="1">
      <alignment horizontal="right" vertical="center" wrapText="1"/>
    </xf>
    <xf numFmtId="4" fontId="46" fillId="6" borderId="52" xfId="0" applyNumberFormat="1" applyFont="1" applyFill="1" applyBorder="1" applyAlignment="1" applyProtection="1">
      <alignment horizontal="right" vertical="center"/>
    </xf>
    <xf numFmtId="165" fontId="13" fillId="19" borderId="36" xfId="0" applyNumberFormat="1" applyFont="1" applyFill="1" applyBorder="1" applyAlignment="1" applyProtection="1">
      <alignment horizontal="right" vertical="center" wrapText="1"/>
    </xf>
    <xf numFmtId="0" fontId="44" fillId="0" borderId="10" xfId="0" applyFont="1" applyBorder="1" applyAlignment="1">
      <alignment horizontal="left" vertical="top"/>
    </xf>
    <xf numFmtId="0" fontId="44" fillId="0" borderId="12" xfId="0" applyFont="1" applyBorder="1" applyAlignment="1">
      <alignment horizontal="left" vertical="top"/>
    </xf>
    <xf numFmtId="0" fontId="44" fillId="0" borderId="48" xfId="0" applyFont="1" applyBorder="1" applyAlignment="1">
      <alignment horizontal="left" vertical="top"/>
    </xf>
    <xf numFmtId="0" fontId="0" fillId="0" borderId="9" xfId="0" applyBorder="1" applyAlignment="1">
      <alignment vertical="top" wrapText="1"/>
    </xf>
    <xf numFmtId="0" fontId="0" fillId="0" borderId="20" xfId="0" applyBorder="1" applyAlignment="1">
      <alignment vertical="top" wrapText="1"/>
    </xf>
    <xf numFmtId="0" fontId="0" fillId="0" borderId="9" xfId="0" applyBorder="1" applyAlignment="1">
      <alignment vertical="top"/>
    </xf>
    <xf numFmtId="0" fontId="0" fillId="0" borderId="20" xfId="0" applyBorder="1" applyAlignment="1">
      <alignment vertical="top"/>
    </xf>
    <xf numFmtId="0" fontId="42" fillId="18" borderId="36" xfId="0" applyFont="1" applyFill="1" applyBorder="1" applyAlignment="1">
      <alignment horizontal="left" vertical="center" wrapText="1"/>
    </xf>
    <xf numFmtId="0" fontId="42" fillId="18" borderId="22" xfId="0" applyFont="1" applyFill="1" applyBorder="1" applyAlignment="1">
      <alignment horizontal="left" vertical="center" wrapText="1"/>
    </xf>
    <xf numFmtId="0" fontId="0" fillId="0" borderId="10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48" xfId="0" applyBorder="1" applyAlignment="1">
      <alignment horizontal="left" vertical="top" wrapText="1"/>
    </xf>
    <xf numFmtId="0" fontId="44" fillId="0" borderId="10" xfId="0" applyFont="1" applyBorder="1" applyAlignment="1">
      <alignment horizontal="left" vertical="top" wrapText="1"/>
    </xf>
    <xf numFmtId="0" fontId="44" fillId="0" borderId="12" xfId="0" applyFont="1" applyBorder="1" applyAlignment="1">
      <alignment horizontal="left" vertical="top" wrapText="1"/>
    </xf>
    <xf numFmtId="0" fontId="44" fillId="0" borderId="48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4" fillId="0" borderId="48" xfId="0" applyFont="1" applyBorder="1" applyAlignment="1">
      <alignment horizontal="left" vertical="top" wrapText="1"/>
    </xf>
    <xf numFmtId="0" fontId="0" fillId="0" borderId="10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48" xfId="0" applyBorder="1" applyAlignment="1">
      <alignment horizontal="left" vertical="top"/>
    </xf>
    <xf numFmtId="0" fontId="3" fillId="0" borderId="17" xfId="0" applyFont="1" applyBorder="1" applyAlignment="1">
      <alignment vertical="center" wrapText="1"/>
    </xf>
    <xf numFmtId="0" fontId="0" fillId="0" borderId="39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35" fillId="0" borderId="9" xfId="0" applyFont="1" applyBorder="1" applyAlignment="1">
      <alignment vertical="top"/>
    </xf>
    <xf numFmtId="0" fontId="35" fillId="0" borderId="20" xfId="0" applyFont="1" applyBorder="1" applyAlignment="1">
      <alignment vertical="top"/>
    </xf>
    <xf numFmtId="0" fontId="14" fillId="6" borderId="50" xfId="0" applyFont="1" applyFill="1" applyBorder="1" applyAlignment="1" applyProtection="1">
      <alignment horizontal="left" vertical="top"/>
    </xf>
    <xf numFmtId="0" fontId="14" fillId="6" borderId="12" xfId="0" applyFont="1" applyFill="1" applyBorder="1" applyAlignment="1" applyProtection="1">
      <alignment horizontal="left" vertical="top"/>
    </xf>
    <xf numFmtId="0" fontId="14" fillId="6" borderId="11" xfId="0" applyFont="1" applyFill="1" applyBorder="1" applyAlignment="1" applyProtection="1">
      <alignment horizontal="left" vertical="top"/>
    </xf>
    <xf numFmtId="0" fontId="14" fillId="7" borderId="49" xfId="0" applyFont="1" applyFill="1" applyBorder="1" applyAlignment="1" applyProtection="1">
      <alignment horizontal="center" vertical="top"/>
      <protection locked="0"/>
    </xf>
    <xf numFmtId="0" fontId="14" fillId="7" borderId="41" xfId="0" applyFont="1" applyFill="1" applyBorder="1" applyAlignment="1" applyProtection="1">
      <alignment horizontal="center" vertical="top"/>
      <protection locked="0"/>
    </xf>
    <xf numFmtId="0" fontId="14" fillId="7" borderId="42" xfId="0" applyFont="1" applyFill="1" applyBorder="1" applyAlignment="1" applyProtection="1">
      <alignment horizontal="center" vertical="top"/>
      <protection locked="0"/>
    </xf>
    <xf numFmtId="0" fontId="33" fillId="13" borderId="28" xfId="0" applyFont="1" applyFill="1" applyBorder="1" applyAlignment="1" applyProtection="1">
      <alignment horizontal="left"/>
    </xf>
    <xf numFmtId="0" fontId="33" fillId="13" borderId="30" xfId="0" applyFont="1" applyFill="1" applyBorder="1" applyAlignment="1" applyProtection="1">
      <alignment horizontal="left"/>
    </xf>
    <xf numFmtId="0" fontId="33" fillId="13" borderId="37" xfId="0" applyFont="1" applyFill="1" applyBorder="1" applyAlignment="1" applyProtection="1">
      <alignment horizontal="left"/>
    </xf>
    <xf numFmtId="0" fontId="33" fillId="13" borderId="29" xfId="0" applyFont="1" applyFill="1" applyBorder="1" applyAlignment="1" applyProtection="1">
      <alignment horizontal="left"/>
    </xf>
    <xf numFmtId="0" fontId="30" fillId="0" borderId="4" xfId="0" applyFont="1" applyBorder="1" applyAlignment="1" applyProtection="1">
      <alignment horizontal="left" vertical="center" wrapText="1"/>
    </xf>
    <xf numFmtId="0" fontId="30" fillId="0" borderId="0" xfId="0" applyFont="1" applyBorder="1" applyAlignment="1" applyProtection="1">
      <alignment horizontal="left" vertical="center" wrapText="1"/>
    </xf>
    <xf numFmtId="0" fontId="30" fillId="0" borderId="5" xfId="0" applyFont="1" applyBorder="1" applyAlignment="1" applyProtection="1">
      <alignment horizontal="left" vertical="center" wrapText="1"/>
    </xf>
    <xf numFmtId="0" fontId="30" fillId="0" borderId="6" xfId="0" applyFont="1" applyBorder="1" applyAlignment="1" applyProtection="1">
      <alignment horizontal="left" vertical="center" wrapText="1"/>
    </xf>
    <xf numFmtId="0" fontId="30" fillId="0" borderId="7" xfId="0" applyFont="1" applyBorder="1" applyAlignment="1" applyProtection="1">
      <alignment horizontal="left" vertical="center" wrapText="1"/>
    </xf>
    <xf numFmtId="0" fontId="30" fillId="0" borderId="8" xfId="0" applyFont="1" applyBorder="1" applyAlignment="1" applyProtection="1">
      <alignment horizontal="left" vertical="center" wrapText="1"/>
    </xf>
    <xf numFmtId="0" fontId="18" fillId="17" borderId="4" xfId="0" applyFont="1" applyFill="1" applyBorder="1" applyAlignment="1" applyProtection="1">
      <alignment horizontal="center" vertical="center" wrapText="1"/>
    </xf>
    <xf numFmtId="0" fontId="18" fillId="17" borderId="0" xfId="0" applyFont="1" applyFill="1" applyBorder="1" applyAlignment="1" applyProtection="1">
      <alignment horizontal="center" vertical="center" wrapText="1"/>
    </xf>
    <xf numFmtId="0" fontId="18" fillId="17" borderId="5" xfId="0" applyFont="1" applyFill="1" applyBorder="1" applyAlignment="1" applyProtection="1">
      <alignment horizontal="center" vertical="center" wrapText="1"/>
    </xf>
    <xf numFmtId="0" fontId="14" fillId="7" borderId="6" xfId="0" applyFont="1" applyFill="1" applyBorder="1" applyAlignment="1" applyProtection="1">
      <alignment horizontal="center" vertical="top"/>
      <protection locked="0"/>
    </xf>
    <xf numFmtId="0" fontId="14" fillId="7" borderId="7" xfId="0" applyFont="1" applyFill="1" applyBorder="1" applyAlignment="1" applyProtection="1">
      <alignment horizontal="center" vertical="top"/>
      <protection locked="0"/>
    </xf>
    <xf numFmtId="0" fontId="14" fillId="7" borderId="61" xfId="0" applyFont="1" applyFill="1" applyBorder="1" applyAlignment="1" applyProtection="1">
      <alignment horizontal="center" vertical="top"/>
      <protection locked="0"/>
    </xf>
    <xf numFmtId="0" fontId="6" fillId="6" borderId="50" xfId="0" applyFont="1" applyFill="1" applyBorder="1" applyAlignment="1" applyProtection="1">
      <alignment vertical="center" wrapText="1"/>
    </xf>
    <xf numFmtId="0" fontId="6" fillId="6" borderId="12" xfId="0" applyFont="1" applyFill="1" applyBorder="1" applyAlignment="1" applyProtection="1">
      <alignment vertical="center" wrapText="1"/>
    </xf>
    <xf numFmtId="0" fontId="6" fillId="6" borderId="48" xfId="0" applyFont="1" applyFill="1" applyBorder="1" applyAlignment="1" applyProtection="1">
      <alignment vertical="center" wrapText="1"/>
    </xf>
    <xf numFmtId="0" fontId="6" fillId="6" borderId="51" xfId="0" applyFont="1" applyFill="1" applyBorder="1" applyAlignment="1" applyProtection="1">
      <alignment vertical="center" wrapText="1"/>
    </xf>
    <xf numFmtId="0" fontId="6" fillId="6" borderId="52" xfId="0" applyFont="1" applyFill="1" applyBorder="1" applyAlignment="1" applyProtection="1">
      <alignment vertical="center" wrapText="1"/>
    </xf>
    <xf numFmtId="0" fontId="6" fillId="6" borderId="53" xfId="0" applyFont="1" applyFill="1" applyBorder="1" applyAlignment="1" applyProtection="1">
      <alignment vertical="center" wrapText="1"/>
    </xf>
    <xf numFmtId="0" fontId="6" fillId="6" borderId="50" xfId="0" applyFont="1" applyFill="1" applyBorder="1" applyAlignment="1" applyProtection="1">
      <alignment horizontal="left" vertical="center" wrapText="1"/>
    </xf>
    <xf numFmtId="0" fontId="6" fillId="6" borderId="12" xfId="0" applyFont="1" applyFill="1" applyBorder="1" applyAlignment="1" applyProtection="1">
      <alignment horizontal="left" vertical="center" wrapText="1"/>
    </xf>
    <xf numFmtId="0" fontId="6" fillId="6" borderId="48" xfId="0" applyFont="1" applyFill="1" applyBorder="1" applyAlignment="1" applyProtection="1">
      <alignment horizontal="left" vertical="center" wrapText="1"/>
    </xf>
    <xf numFmtId="0" fontId="14" fillId="7" borderId="60" xfId="0" applyFont="1" applyFill="1" applyBorder="1" applyAlignment="1" applyProtection="1">
      <alignment horizontal="center" vertical="top"/>
      <protection locked="0"/>
    </xf>
    <xf numFmtId="0" fontId="14" fillId="7" borderId="8" xfId="0" applyFont="1" applyFill="1" applyBorder="1" applyAlignment="1" applyProtection="1">
      <alignment horizontal="center" vertical="top"/>
      <protection locked="0"/>
    </xf>
    <xf numFmtId="0" fontId="30" fillId="6" borderId="28" xfId="0" applyFont="1" applyFill="1" applyBorder="1" applyAlignment="1" applyProtection="1">
      <alignment horizontal="center" vertical="center" wrapText="1"/>
    </xf>
    <xf numFmtId="0" fontId="11" fillId="6" borderId="30" xfId="0" applyFont="1" applyFill="1" applyBorder="1" applyAlignment="1" applyProtection="1">
      <alignment horizontal="center" vertical="center" wrapText="1"/>
    </xf>
    <xf numFmtId="0" fontId="11" fillId="6" borderId="37" xfId="0" applyFont="1" applyFill="1" applyBorder="1" applyAlignment="1" applyProtection="1">
      <alignment horizontal="center" vertical="center" wrapText="1"/>
    </xf>
    <xf numFmtId="0" fontId="11" fillId="6" borderId="29" xfId="0" applyFont="1" applyFill="1" applyBorder="1" applyAlignment="1" applyProtection="1">
      <alignment horizontal="center" vertical="center" wrapText="1"/>
    </xf>
    <xf numFmtId="0" fontId="14" fillId="6" borderId="50" xfId="0" applyFont="1" applyFill="1" applyBorder="1" applyAlignment="1" applyProtection="1">
      <alignment horizontal="left" vertical="center"/>
    </xf>
    <xf numFmtId="0" fontId="14" fillId="6" borderId="12" xfId="0" applyFont="1" applyFill="1" applyBorder="1" applyAlignment="1" applyProtection="1">
      <alignment horizontal="left" vertical="center"/>
    </xf>
    <xf numFmtId="0" fontId="11" fillId="6" borderId="26" xfId="0" applyFont="1" applyFill="1" applyBorder="1" applyAlignment="1" applyProtection="1">
      <alignment horizontal="left" vertical="center"/>
    </xf>
    <xf numFmtId="0" fontId="12" fillId="6" borderId="14" xfId="0" applyFont="1" applyFill="1" applyBorder="1" applyAlignment="1" applyProtection="1">
      <alignment horizontal="left" vertical="center"/>
    </xf>
    <xf numFmtId="0" fontId="12" fillId="6" borderId="9" xfId="0" applyFont="1" applyFill="1" applyBorder="1" applyAlignment="1" applyProtection="1">
      <alignment horizontal="left" vertical="center"/>
    </xf>
    <xf numFmtId="0" fontId="12" fillId="6" borderId="10" xfId="0" applyFont="1" applyFill="1" applyBorder="1" applyAlignment="1" applyProtection="1">
      <alignment horizontal="left" vertical="center"/>
    </xf>
    <xf numFmtId="0" fontId="12" fillId="6" borderId="20" xfId="0" applyFont="1" applyFill="1" applyBorder="1" applyAlignment="1" applyProtection="1">
      <alignment horizontal="left" vertical="center"/>
    </xf>
    <xf numFmtId="164" fontId="15" fillId="0" borderId="9" xfId="0" applyNumberFormat="1" applyFont="1" applyBorder="1" applyAlignment="1" applyProtection="1">
      <alignment horizontal="right" vertical="center"/>
      <protection locked="0"/>
    </xf>
    <xf numFmtId="0" fontId="13" fillId="6" borderId="19" xfId="0" applyFont="1" applyFill="1" applyBorder="1" applyAlignment="1" applyProtection="1">
      <alignment horizontal="left" vertical="center" wrapText="1"/>
    </xf>
    <xf numFmtId="0" fontId="13" fillId="6" borderId="9" xfId="0" applyFont="1" applyFill="1" applyBorder="1" applyAlignment="1" applyProtection="1">
      <alignment horizontal="left" vertical="center"/>
    </xf>
    <xf numFmtId="0" fontId="13" fillId="6" borderId="10" xfId="0" applyFont="1" applyFill="1" applyBorder="1" applyAlignment="1" applyProtection="1">
      <alignment horizontal="left" vertical="center"/>
    </xf>
    <xf numFmtId="0" fontId="13" fillId="6" borderId="20" xfId="0" applyFont="1" applyFill="1" applyBorder="1" applyAlignment="1" applyProtection="1">
      <alignment horizontal="left" vertical="center"/>
    </xf>
    <xf numFmtId="0" fontId="15" fillId="0" borderId="10" xfId="0" applyFont="1" applyBorder="1" applyAlignment="1" applyProtection="1">
      <alignment horizontal="left" vertical="center" wrapText="1"/>
      <protection locked="0"/>
    </xf>
    <xf numFmtId="0" fontId="15" fillId="0" borderId="12" xfId="0" applyFont="1" applyBorder="1" applyAlignment="1" applyProtection="1">
      <alignment horizontal="left" vertical="center" wrapText="1"/>
      <protection locked="0"/>
    </xf>
    <xf numFmtId="0" fontId="15" fillId="0" borderId="48" xfId="0" applyFont="1" applyBorder="1" applyAlignment="1" applyProtection="1">
      <alignment horizontal="left" vertical="center" wrapText="1"/>
      <protection locked="0"/>
    </xf>
    <xf numFmtId="0" fontId="11" fillId="6" borderId="34" xfId="0" applyFont="1" applyFill="1" applyBorder="1" applyAlignment="1" applyProtection="1">
      <alignment horizontal="left" vertical="center"/>
    </xf>
    <xf numFmtId="0" fontId="11" fillId="6" borderId="13" xfId="0" applyFont="1" applyFill="1" applyBorder="1" applyAlignment="1" applyProtection="1">
      <alignment horizontal="left" vertical="center"/>
    </xf>
    <xf numFmtId="0" fontId="11" fillId="6" borderId="63" xfId="0" applyFont="1" applyFill="1" applyBorder="1" applyAlignment="1" applyProtection="1">
      <alignment horizontal="left" vertical="center"/>
    </xf>
    <xf numFmtId="0" fontId="11" fillId="6" borderId="35" xfId="0" applyFont="1" applyFill="1" applyBorder="1" applyAlignment="1" applyProtection="1">
      <alignment horizontal="left" vertical="center"/>
    </xf>
    <xf numFmtId="0" fontId="11" fillId="6" borderId="19" xfId="0" applyFont="1" applyFill="1" applyBorder="1" applyAlignment="1" applyProtection="1">
      <alignment horizontal="left" vertical="center" wrapText="1"/>
    </xf>
    <xf numFmtId="0" fontId="11" fillId="6" borderId="9" xfId="0" applyFont="1" applyFill="1" applyBorder="1" applyAlignment="1" applyProtection="1">
      <alignment horizontal="left" vertical="center" wrapText="1"/>
    </xf>
    <xf numFmtId="0" fontId="11" fillId="6" borderId="10" xfId="0" applyFont="1" applyFill="1" applyBorder="1" applyAlignment="1" applyProtection="1">
      <alignment horizontal="left" vertical="center" wrapText="1"/>
    </xf>
    <xf numFmtId="0" fontId="11" fillId="6" borderId="20" xfId="0" applyFont="1" applyFill="1" applyBorder="1" applyAlignment="1" applyProtection="1">
      <alignment horizontal="left" vertical="center" wrapText="1"/>
    </xf>
    <xf numFmtId="0" fontId="15" fillId="6" borderId="10" xfId="0" applyFont="1" applyFill="1" applyBorder="1" applyAlignment="1" applyProtection="1">
      <alignment horizontal="left" vertical="center"/>
    </xf>
    <xf numFmtId="0" fontId="15" fillId="6" borderId="48" xfId="0" applyFont="1" applyFill="1" applyBorder="1" applyAlignment="1" applyProtection="1">
      <alignment horizontal="left" vertical="center"/>
    </xf>
    <xf numFmtId="0" fontId="14" fillId="6" borderId="10" xfId="0" applyFont="1" applyFill="1" applyBorder="1" applyAlignment="1" applyProtection="1">
      <alignment horizontal="left" vertical="center"/>
    </xf>
    <xf numFmtId="0" fontId="14" fillId="6" borderId="11" xfId="0" applyFont="1" applyFill="1" applyBorder="1" applyAlignment="1" applyProtection="1">
      <alignment horizontal="left" vertical="center"/>
    </xf>
    <xf numFmtId="0" fontId="15" fillId="19" borderId="27" xfId="0" applyFont="1" applyFill="1" applyBorder="1" applyAlignment="1" applyProtection="1">
      <alignment horizontal="center" vertical="center" wrapText="1"/>
    </xf>
    <xf numFmtId="0" fontId="15" fillId="19" borderId="35" xfId="0" applyFont="1" applyFill="1" applyBorder="1" applyAlignment="1" applyProtection="1">
      <alignment horizontal="center" vertical="center" wrapText="1"/>
    </xf>
    <xf numFmtId="0" fontId="14" fillId="7" borderId="4" xfId="0" applyFont="1" applyFill="1" applyBorder="1" applyAlignment="1" applyProtection="1">
      <alignment horizontal="center" vertical="top"/>
      <protection locked="0"/>
    </xf>
    <xf numFmtId="0" fontId="14" fillId="7" borderId="0" xfId="0" applyFont="1" applyFill="1" applyBorder="1" applyAlignment="1" applyProtection="1">
      <alignment horizontal="center" vertical="top"/>
      <protection locked="0"/>
    </xf>
    <xf numFmtId="0" fontId="14" fillId="7" borderId="44" xfId="0" applyFont="1" applyFill="1" applyBorder="1" applyAlignment="1" applyProtection="1">
      <alignment horizontal="center" vertical="top"/>
      <protection locked="0"/>
    </xf>
    <xf numFmtId="0" fontId="28" fillId="6" borderId="54" xfId="0" applyFont="1" applyFill="1" applyBorder="1" applyAlignment="1" applyProtection="1">
      <alignment horizontal="left"/>
    </xf>
    <xf numFmtId="0" fontId="28" fillId="6" borderId="55" xfId="0" applyFont="1" applyFill="1" applyBorder="1" applyAlignment="1" applyProtection="1">
      <alignment horizontal="left"/>
    </xf>
    <xf numFmtId="0" fontId="28" fillId="6" borderId="56" xfId="0" applyFont="1" applyFill="1" applyBorder="1" applyAlignment="1" applyProtection="1">
      <alignment horizontal="left"/>
    </xf>
    <xf numFmtId="0" fontId="38" fillId="6" borderId="1" xfId="0" applyFont="1" applyFill="1" applyBorder="1" applyAlignment="1" applyProtection="1">
      <alignment horizontal="left" vertical="center"/>
    </xf>
    <xf numFmtId="0" fontId="38" fillId="6" borderId="2" xfId="0" applyFont="1" applyFill="1" applyBorder="1" applyAlignment="1" applyProtection="1">
      <alignment horizontal="left" vertical="center"/>
    </xf>
    <xf numFmtId="0" fontId="38" fillId="6" borderId="3" xfId="0" applyFont="1" applyFill="1" applyBorder="1" applyAlignment="1" applyProtection="1">
      <alignment horizontal="left" vertical="center"/>
    </xf>
    <xf numFmtId="0" fontId="11" fillId="6" borderId="49" xfId="0" applyFont="1" applyFill="1" applyBorder="1" applyAlignment="1" applyProtection="1">
      <alignment horizontal="left" vertical="center"/>
    </xf>
    <xf numFmtId="0" fontId="11" fillId="6" borderId="41" xfId="0" applyFont="1" applyFill="1" applyBorder="1" applyAlignment="1" applyProtection="1">
      <alignment horizontal="left" vertical="center"/>
    </xf>
    <xf numFmtId="0" fontId="11" fillId="6" borderId="12" xfId="0" applyFont="1" applyFill="1" applyBorder="1" applyAlignment="1" applyProtection="1">
      <alignment horizontal="left" vertical="center"/>
    </xf>
    <xf numFmtId="0" fontId="11" fillId="6" borderId="48" xfId="0" applyFont="1" applyFill="1" applyBorder="1" applyAlignment="1" applyProtection="1">
      <alignment horizontal="left" vertical="center"/>
    </xf>
    <xf numFmtId="0" fontId="0" fillId="6" borderId="4" xfId="0" applyFill="1" applyBorder="1" applyAlignment="1" applyProtection="1">
      <alignment horizontal="center" vertical="center"/>
    </xf>
    <xf numFmtId="0" fontId="0" fillId="6" borderId="31" xfId="0" applyFill="1" applyBorder="1" applyAlignment="1" applyProtection="1">
      <alignment horizontal="center" vertical="center"/>
    </xf>
    <xf numFmtId="4" fontId="17" fillId="7" borderId="10" xfId="0" applyNumberFormat="1" applyFont="1" applyFill="1" applyBorder="1" applyAlignment="1" applyProtection="1">
      <alignment horizontal="center" vertical="center" wrapText="1"/>
      <protection locked="0"/>
    </xf>
    <xf numFmtId="4" fontId="17" fillId="7" borderId="11" xfId="0" applyNumberFormat="1" applyFont="1" applyFill="1" applyBorder="1" applyAlignment="1" applyProtection="1">
      <alignment horizontal="center" vertical="center" wrapText="1"/>
      <protection locked="0"/>
    </xf>
    <xf numFmtId="4" fontId="17" fillId="7" borderId="12" xfId="0" applyNumberFormat="1" applyFont="1" applyFill="1" applyBorder="1" applyAlignment="1" applyProtection="1">
      <alignment horizontal="center" vertical="center" wrapText="1"/>
      <protection locked="0"/>
    </xf>
    <xf numFmtId="4" fontId="17" fillId="7" borderId="48" xfId="0" applyNumberFormat="1" applyFont="1" applyFill="1" applyBorder="1" applyAlignment="1" applyProtection="1">
      <alignment horizontal="center" vertical="center" wrapText="1"/>
      <protection locked="0"/>
    </xf>
    <xf numFmtId="0" fontId="15" fillId="4" borderId="9" xfId="0" applyFont="1" applyFill="1" applyBorder="1" applyAlignment="1" applyProtection="1">
      <alignment horizontal="center" vertical="center"/>
    </xf>
    <xf numFmtId="0" fontId="0" fillId="6" borderId="0" xfId="0" applyFill="1" applyBorder="1" applyAlignment="1" applyProtection="1">
      <alignment horizontal="center" vertical="center"/>
    </xf>
    <xf numFmtId="0" fontId="15" fillId="5" borderId="10" xfId="0" applyFont="1" applyFill="1" applyBorder="1" applyAlignment="1" applyProtection="1">
      <alignment horizontal="center" vertical="center"/>
    </xf>
    <xf numFmtId="0" fontId="15" fillId="5" borderId="11" xfId="0" applyFont="1" applyFill="1" applyBorder="1" applyAlignment="1" applyProtection="1">
      <alignment horizontal="center" vertical="center"/>
    </xf>
    <xf numFmtId="0" fontId="39" fillId="6" borderId="12" xfId="0" applyFont="1" applyFill="1" applyBorder="1" applyAlignment="1" applyProtection="1">
      <alignment horizontal="left" vertical="center" wrapText="1"/>
    </xf>
    <xf numFmtId="0" fontId="39" fillId="6" borderId="48" xfId="0" applyFont="1" applyFill="1" applyBorder="1" applyAlignment="1" applyProtection="1">
      <alignment horizontal="left" vertical="center" wrapText="1"/>
    </xf>
    <xf numFmtId="0" fontId="14" fillId="6" borderId="10" xfId="0" applyFont="1" applyFill="1" applyBorder="1" applyAlignment="1" applyProtection="1">
      <alignment horizontal="left" vertical="top"/>
    </xf>
    <xf numFmtId="0" fontId="14" fillId="6" borderId="48" xfId="0" applyFont="1" applyFill="1" applyBorder="1" applyAlignment="1" applyProtection="1">
      <alignment horizontal="left" vertical="top"/>
    </xf>
    <xf numFmtId="0" fontId="14" fillId="7" borderId="57" xfId="0" applyFont="1" applyFill="1" applyBorder="1" applyAlignment="1" applyProtection="1">
      <alignment horizontal="center" vertical="top"/>
      <protection locked="0"/>
    </xf>
    <xf numFmtId="0" fontId="14" fillId="7" borderId="58" xfId="0" applyFont="1" applyFill="1" applyBorder="1" applyAlignment="1" applyProtection="1">
      <alignment horizontal="center" vertical="top"/>
      <protection locked="0"/>
    </xf>
    <xf numFmtId="0" fontId="14" fillId="7" borderId="59" xfId="0" applyFont="1" applyFill="1" applyBorder="1" applyAlignment="1" applyProtection="1">
      <alignment horizontal="center" vertical="top"/>
      <protection locked="0"/>
    </xf>
    <xf numFmtId="0" fontId="14" fillId="7" borderId="5" xfId="0" applyFont="1" applyFill="1" applyBorder="1" applyAlignment="1" applyProtection="1">
      <alignment horizontal="center" vertical="top"/>
      <protection locked="0"/>
    </xf>
    <xf numFmtId="0" fontId="8" fillId="6" borderId="39" xfId="2" applyFont="1" applyFill="1" applyBorder="1" applyAlignment="1" applyProtection="1">
      <alignment horizontal="left"/>
    </xf>
    <xf numFmtId="0" fontId="8" fillId="6" borderId="18" xfId="2" applyFont="1" applyFill="1" applyBorder="1" applyAlignment="1" applyProtection="1">
      <alignment horizontal="left"/>
    </xf>
    <xf numFmtId="0" fontId="8" fillId="6" borderId="9" xfId="2" applyFont="1" applyFill="1" applyBorder="1" applyAlignment="1" applyProtection="1">
      <alignment horizontal="left"/>
    </xf>
    <xf numFmtId="0" fontId="8" fillId="6" borderId="20" xfId="2" applyFont="1" applyFill="1" applyBorder="1" applyAlignment="1" applyProtection="1">
      <alignment horizontal="left"/>
    </xf>
    <xf numFmtId="0" fontId="8" fillId="6" borderId="9" xfId="2" applyFont="1" applyFill="1" applyBorder="1" applyAlignment="1" applyProtection="1">
      <alignment horizontal="left" wrapText="1"/>
    </xf>
    <xf numFmtId="0" fontId="8" fillId="6" borderId="20" xfId="2" applyFont="1" applyFill="1" applyBorder="1" applyAlignment="1" applyProtection="1">
      <alignment horizontal="left" wrapText="1"/>
    </xf>
    <xf numFmtId="0" fontId="8" fillId="6" borderId="36" xfId="2" applyFont="1" applyFill="1" applyBorder="1" applyAlignment="1" applyProtection="1">
      <alignment horizontal="left" wrapText="1"/>
    </xf>
    <xf numFmtId="0" fontId="8" fillId="6" borderId="22" xfId="2" applyFont="1" applyFill="1" applyBorder="1" applyAlignment="1" applyProtection="1">
      <alignment horizontal="left" wrapText="1"/>
    </xf>
    <xf numFmtId="0" fontId="9" fillId="6" borderId="17" xfId="2" applyFont="1" applyFill="1" applyBorder="1" applyAlignment="1" applyProtection="1">
      <alignment horizontal="center" vertical="center" wrapText="1"/>
    </xf>
    <xf numFmtId="0" fontId="9" fillId="6" borderId="39" xfId="2" applyFont="1" applyFill="1" applyBorder="1" applyAlignment="1" applyProtection="1">
      <alignment horizontal="center" vertical="center"/>
    </xf>
    <xf numFmtId="0" fontId="9" fillId="6" borderId="18" xfId="2" applyFont="1" applyFill="1" applyBorder="1" applyAlignment="1" applyProtection="1">
      <alignment horizontal="center" vertical="center"/>
    </xf>
    <xf numFmtId="0" fontId="9" fillId="6" borderId="23" xfId="2" applyFont="1" applyFill="1" applyBorder="1" applyAlignment="1" applyProtection="1">
      <alignment horizontal="center" vertical="center" wrapText="1"/>
    </xf>
    <xf numFmtId="0" fontId="9" fillId="6" borderId="24" xfId="2" applyFont="1" applyFill="1" applyBorder="1" applyAlignment="1" applyProtection="1">
      <alignment horizontal="center" vertical="center" wrapText="1"/>
    </xf>
    <xf numFmtId="0" fontId="9" fillId="6" borderId="25" xfId="2" applyFont="1" applyFill="1" applyBorder="1" applyAlignment="1" applyProtection="1">
      <alignment horizontal="center" vertical="center" wrapText="1"/>
    </xf>
    <xf numFmtId="0" fontId="9" fillId="11" borderId="32" xfId="2" applyFont="1" applyFill="1" applyBorder="1" applyAlignment="1" applyProtection="1">
      <alignment horizontal="center" vertical="center" wrapText="1"/>
    </xf>
    <xf numFmtId="0" fontId="9" fillId="11" borderId="40" xfId="2" applyFont="1" applyFill="1" applyBorder="1" applyAlignment="1" applyProtection="1">
      <alignment horizontal="center" vertical="center" wrapText="1"/>
    </xf>
    <xf numFmtId="0" fontId="9" fillId="6" borderId="19" xfId="2" applyFont="1" applyFill="1" applyBorder="1" applyAlignment="1" applyProtection="1">
      <alignment horizontal="center" vertical="center" wrapText="1"/>
    </xf>
    <xf numFmtId="0" fontId="9" fillId="6" borderId="26" xfId="2" applyFont="1" applyFill="1" applyBorder="1" applyAlignment="1" applyProtection="1">
      <alignment horizontal="center" vertical="center" wrapText="1"/>
    </xf>
    <xf numFmtId="0" fontId="9" fillId="6" borderId="9" xfId="2" applyFont="1" applyFill="1" applyBorder="1" applyAlignment="1" applyProtection="1">
      <alignment horizontal="center" vertical="center"/>
    </xf>
    <xf numFmtId="0" fontId="9" fillId="6" borderId="14" xfId="2" applyFont="1" applyFill="1" applyBorder="1" applyAlignment="1" applyProtection="1">
      <alignment horizontal="center" vertical="center"/>
    </xf>
    <xf numFmtId="0" fontId="9" fillId="6" borderId="20" xfId="2" applyFont="1" applyFill="1" applyBorder="1" applyAlignment="1" applyProtection="1">
      <alignment horizontal="center" vertical="center"/>
    </xf>
    <xf numFmtId="0" fontId="9" fillId="6" borderId="27" xfId="2" applyFont="1" applyFill="1" applyBorder="1" applyAlignment="1" applyProtection="1">
      <alignment horizontal="center" vertical="center"/>
    </xf>
    <xf numFmtId="0" fontId="9" fillId="6" borderId="46" xfId="2" applyFont="1" applyFill="1" applyBorder="1" applyAlignment="1" applyProtection="1">
      <alignment horizontal="center" vertical="center"/>
    </xf>
    <xf numFmtId="0" fontId="9" fillId="6" borderId="45" xfId="2" applyFont="1" applyFill="1" applyBorder="1" applyAlignment="1" applyProtection="1">
      <alignment horizontal="center" vertical="center"/>
    </xf>
    <xf numFmtId="0" fontId="9" fillId="6" borderId="23" xfId="2" applyFont="1" applyFill="1" applyBorder="1" applyAlignment="1" applyProtection="1">
      <alignment horizontal="center" vertical="center"/>
    </xf>
    <xf numFmtId="0" fontId="9" fillId="6" borderId="24" xfId="2" applyFont="1" applyFill="1" applyBorder="1" applyAlignment="1" applyProtection="1">
      <alignment horizontal="center" vertical="center"/>
    </xf>
    <xf numFmtId="0" fontId="9" fillId="6" borderId="25" xfId="2" applyFont="1" applyFill="1" applyBorder="1" applyAlignment="1" applyProtection="1">
      <alignment horizontal="center" vertical="center"/>
    </xf>
  </cellXfs>
  <cellStyles count="3">
    <cellStyle name="Normalny" xfId="0" builtinId="0"/>
    <cellStyle name="Normalny 2" xfId="2"/>
    <cellStyle name="Procentowy" xfId="1" builtinId="5"/>
  </cellStyles>
  <dxfs count="38">
    <dxf>
      <font>
        <b/>
        <i val="0"/>
        <color rgb="FFFF0000"/>
      </font>
      <fill>
        <patternFill>
          <bgColor rgb="FFFFC7CE"/>
        </patternFill>
      </fill>
    </dxf>
    <dxf>
      <font>
        <b/>
        <i val="0"/>
        <color rgb="FF006100"/>
      </font>
      <fill>
        <patternFill>
          <bgColor rgb="FFC6EFCE"/>
        </patternFill>
      </fill>
    </dxf>
    <dxf>
      <font>
        <b/>
        <i val="0"/>
        <color rgb="FF9C6500"/>
      </font>
      <fill>
        <patternFill>
          <bgColor rgb="FFFFEB9C"/>
        </patternFill>
      </fill>
    </dxf>
    <dxf>
      <font>
        <b/>
        <i val="0"/>
        <color rgb="FFFF0000"/>
      </font>
      <fill>
        <patternFill>
          <bgColor rgb="FFFFC7CE"/>
        </patternFill>
      </fill>
    </dxf>
    <dxf>
      <font>
        <b/>
        <i val="0"/>
        <color rgb="FFFF0000"/>
      </font>
    </dxf>
    <dxf>
      <font>
        <color rgb="FFFF0000"/>
      </font>
      <fill>
        <patternFill>
          <bgColor rgb="FFFEBAD4"/>
        </patternFill>
      </fill>
    </dxf>
    <dxf>
      <font>
        <b/>
        <i val="0"/>
        <color rgb="FFFF0000"/>
      </font>
      <fill>
        <patternFill>
          <bgColor theme="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color rgb="FFFF0000"/>
      </font>
      <fill>
        <patternFill>
          <bgColor rgb="FFFEBAD4"/>
        </patternFill>
      </fill>
    </dxf>
    <dxf>
      <font>
        <b/>
        <i val="0"/>
        <color rgb="FFFF0000"/>
      </font>
      <fill>
        <patternFill>
          <bgColor theme="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color rgb="FFFF0000"/>
      </font>
      <fill>
        <patternFill>
          <bgColor rgb="FFFEBAD4"/>
        </patternFill>
      </fill>
    </dxf>
    <dxf>
      <font>
        <b/>
        <i val="0"/>
        <color rgb="FFFF0000"/>
      </font>
    </dxf>
    <dxf>
      <font>
        <color rgb="FFFF0000"/>
      </font>
      <fill>
        <patternFill>
          <bgColor rgb="FFFEBAD4"/>
        </patternFill>
      </fill>
    </dxf>
    <dxf>
      <font>
        <b/>
        <i val="0"/>
        <color rgb="FFFF0000"/>
      </font>
      <fill>
        <patternFill>
          <bgColor theme="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b val="0"/>
        <i val="0"/>
        <color rgb="FFFF0000"/>
      </font>
      <fill>
        <patternFill>
          <bgColor theme="0"/>
        </patternFill>
      </fill>
    </dxf>
    <dxf>
      <font>
        <color rgb="FFFF0000"/>
      </font>
      <fill>
        <patternFill>
          <bgColor rgb="FFFEBAD4"/>
        </patternFill>
      </fill>
    </dxf>
    <dxf>
      <font>
        <b/>
        <i val="0"/>
        <color rgb="FFFF0000"/>
      </font>
      <fill>
        <patternFill>
          <bgColor rgb="FFFEBAD4"/>
        </patternFill>
      </fill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color theme="0" tint="-0.34998626667073579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rgb="FFFEBAD4"/>
        </patternFill>
      </fill>
    </dxf>
    <dxf>
      <font>
        <b/>
        <i val="0"/>
        <color rgb="FFFF0000"/>
      </font>
      <fill>
        <patternFill>
          <bgColor rgb="FFFEBAD4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  <color rgb="FFFF0000"/>
      </font>
      <fill>
        <patternFill>
          <bgColor theme="0"/>
        </patternFill>
      </fill>
    </dxf>
    <dxf>
      <font>
        <b/>
        <i val="0"/>
        <color rgb="FFFF0000"/>
      </font>
      <fill>
        <patternFill>
          <bgColor theme="0"/>
        </patternFill>
      </fill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color theme="0" tint="-0.34998626667073579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theme="0"/>
        </patternFill>
      </fill>
    </dxf>
    <dxf>
      <font>
        <b/>
        <i val="0"/>
        <color rgb="FFFF0000"/>
      </font>
      <fill>
        <patternFill>
          <bgColor theme="0"/>
        </patternFill>
      </fill>
    </dxf>
  </dxfs>
  <tableStyles count="0" defaultTableStyle="TableStyleMedium2" defaultPivotStyle="PivotStyleLight16"/>
  <colors>
    <mruColors>
      <color rgb="FF9C0006"/>
      <color rgb="FFFFC7CE"/>
      <color rgb="FFFFCCFF"/>
      <color rgb="FFF1F7ED"/>
      <color rgb="FFFFFAEB"/>
      <color rgb="FFFEBAD4"/>
      <color rgb="FFFF9B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23"/>
  <sheetViews>
    <sheetView tabSelected="1" zoomScale="90" zoomScaleNormal="90" workbookViewId="0">
      <selection sqref="A1:R1"/>
    </sheetView>
  </sheetViews>
  <sheetFormatPr defaultColWidth="9" defaultRowHeight="15"/>
  <cols>
    <col min="1" max="1" width="3.7109375" style="1" customWidth="1"/>
    <col min="2" max="18" width="10.42578125" style="1" customWidth="1"/>
    <col min="19" max="16384" width="9" style="1"/>
  </cols>
  <sheetData>
    <row r="1" spans="1:18" ht="44.85" customHeight="1">
      <c r="A1" s="237" t="s">
        <v>102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239"/>
    </row>
    <row r="2" spans="1:18">
      <c r="A2" s="66" t="s">
        <v>71</v>
      </c>
      <c r="B2" s="240" t="s">
        <v>136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240"/>
      <c r="Q2" s="240"/>
      <c r="R2" s="241"/>
    </row>
    <row r="3" spans="1:18" ht="14.25" customHeight="1">
      <c r="A3" s="66" t="s">
        <v>75</v>
      </c>
      <c r="B3" s="219" t="s">
        <v>137</v>
      </c>
      <c r="C3" s="219"/>
      <c r="D3" s="219"/>
      <c r="E3" s="219"/>
      <c r="F3" s="219"/>
      <c r="G3" s="219"/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20"/>
    </row>
    <row r="4" spans="1:18">
      <c r="A4" s="67" t="s">
        <v>76</v>
      </c>
      <c r="B4" s="228" t="s">
        <v>97</v>
      </c>
      <c r="C4" s="229"/>
      <c r="D4" s="229"/>
      <c r="E4" s="229"/>
      <c r="F4" s="229"/>
      <c r="G4" s="229"/>
      <c r="H4" s="229"/>
      <c r="I4" s="229"/>
      <c r="J4" s="229"/>
      <c r="K4" s="229"/>
      <c r="L4" s="229"/>
      <c r="M4" s="229"/>
      <c r="N4" s="229"/>
      <c r="O4" s="229"/>
      <c r="P4" s="229"/>
      <c r="Q4" s="229"/>
      <c r="R4" s="230"/>
    </row>
    <row r="5" spans="1:18">
      <c r="A5" s="66" t="s">
        <v>151</v>
      </c>
      <c r="B5" s="225" t="s">
        <v>98</v>
      </c>
      <c r="C5" s="226"/>
      <c r="D5" s="226"/>
      <c r="E5" s="226"/>
      <c r="F5" s="226"/>
      <c r="G5" s="226"/>
      <c r="H5" s="226"/>
      <c r="I5" s="226"/>
      <c r="J5" s="226"/>
      <c r="K5" s="226"/>
      <c r="L5" s="226"/>
      <c r="M5" s="226"/>
      <c r="N5" s="226"/>
      <c r="O5" s="226"/>
      <c r="P5" s="226"/>
      <c r="Q5" s="226"/>
      <c r="R5" s="227"/>
    </row>
    <row r="6" spans="1:18" ht="46.15" customHeight="1">
      <c r="A6" s="67" t="s">
        <v>77</v>
      </c>
      <c r="B6" s="219" t="s">
        <v>138</v>
      </c>
      <c r="C6" s="219"/>
      <c r="D6" s="219"/>
      <c r="E6" s="219"/>
      <c r="F6" s="219"/>
      <c r="G6" s="219"/>
      <c r="H6" s="219"/>
      <c r="I6" s="219"/>
      <c r="J6" s="219"/>
      <c r="K6" s="219"/>
      <c r="L6" s="219"/>
      <c r="M6" s="219"/>
      <c r="N6" s="219"/>
      <c r="O6" s="219"/>
      <c r="P6" s="219"/>
      <c r="Q6" s="219"/>
      <c r="R6" s="220"/>
    </row>
    <row r="7" spans="1:18">
      <c r="A7" s="66" t="s">
        <v>152</v>
      </c>
      <c r="B7" s="234" t="s">
        <v>91</v>
      </c>
      <c r="C7" s="235"/>
      <c r="D7" s="235"/>
      <c r="E7" s="235"/>
      <c r="F7" s="235"/>
      <c r="G7" s="235"/>
      <c r="H7" s="235"/>
      <c r="I7" s="235"/>
      <c r="J7" s="235"/>
      <c r="K7" s="235"/>
      <c r="L7" s="235"/>
      <c r="M7" s="235"/>
      <c r="N7" s="235"/>
      <c r="O7" s="235"/>
      <c r="P7" s="235"/>
      <c r="Q7" s="235"/>
      <c r="R7" s="236"/>
    </row>
    <row r="8" spans="1:18">
      <c r="A8" s="67" t="s">
        <v>78</v>
      </c>
      <c r="B8" s="216" t="s">
        <v>93</v>
      </c>
      <c r="C8" s="217"/>
      <c r="D8" s="217"/>
      <c r="E8" s="217"/>
      <c r="F8" s="217"/>
      <c r="G8" s="217"/>
      <c r="H8" s="217"/>
      <c r="I8" s="217"/>
      <c r="J8" s="217"/>
      <c r="K8" s="217"/>
      <c r="L8" s="217"/>
      <c r="M8" s="217"/>
      <c r="N8" s="217"/>
      <c r="O8" s="217"/>
      <c r="P8" s="217"/>
      <c r="Q8" s="217"/>
      <c r="R8" s="218"/>
    </row>
    <row r="9" spans="1:18">
      <c r="A9" s="66" t="s">
        <v>153</v>
      </c>
      <c r="B9" s="219" t="s">
        <v>92</v>
      </c>
      <c r="C9" s="219"/>
      <c r="D9" s="219"/>
      <c r="E9" s="219"/>
      <c r="F9" s="219"/>
      <c r="G9" s="219"/>
      <c r="H9" s="219"/>
      <c r="I9" s="219"/>
      <c r="J9" s="219"/>
      <c r="K9" s="219"/>
      <c r="L9" s="219"/>
      <c r="M9" s="219"/>
      <c r="N9" s="219"/>
      <c r="O9" s="219"/>
      <c r="P9" s="219"/>
      <c r="Q9" s="219"/>
      <c r="R9" s="220"/>
    </row>
    <row r="10" spans="1:18" ht="60.4" customHeight="1">
      <c r="A10" s="66" t="s">
        <v>154</v>
      </c>
      <c r="B10" s="225" t="s">
        <v>133</v>
      </c>
      <c r="C10" s="226"/>
      <c r="D10" s="226"/>
      <c r="E10" s="226"/>
      <c r="F10" s="226"/>
      <c r="G10" s="226"/>
      <c r="H10" s="226"/>
      <c r="I10" s="226"/>
      <c r="J10" s="226"/>
      <c r="K10" s="226"/>
      <c r="L10" s="226"/>
      <c r="M10" s="226"/>
      <c r="N10" s="226"/>
      <c r="O10" s="226"/>
      <c r="P10" s="226"/>
      <c r="Q10" s="226"/>
      <c r="R10" s="227"/>
    </row>
    <row r="11" spans="1:18" ht="34.15" customHeight="1">
      <c r="A11" s="66" t="s">
        <v>155</v>
      </c>
      <c r="B11" s="231" t="s">
        <v>130</v>
      </c>
      <c r="C11" s="226"/>
      <c r="D11" s="226"/>
      <c r="E11" s="226"/>
      <c r="F11" s="226"/>
      <c r="G11" s="226"/>
      <c r="H11" s="226"/>
      <c r="I11" s="226"/>
      <c r="J11" s="226"/>
      <c r="K11" s="226"/>
      <c r="L11" s="226"/>
      <c r="M11" s="226"/>
      <c r="N11" s="226"/>
      <c r="O11" s="226"/>
      <c r="P11" s="226"/>
      <c r="Q11" s="226"/>
      <c r="R11" s="227"/>
    </row>
    <row r="12" spans="1:18" ht="29.25" customHeight="1">
      <c r="A12" s="66" t="s">
        <v>156</v>
      </c>
      <c r="B12" s="225" t="s">
        <v>131</v>
      </c>
      <c r="C12" s="226"/>
      <c r="D12" s="226"/>
      <c r="E12" s="226"/>
      <c r="F12" s="226"/>
      <c r="G12" s="226"/>
      <c r="H12" s="226"/>
      <c r="I12" s="226"/>
      <c r="J12" s="226"/>
      <c r="K12" s="226"/>
      <c r="L12" s="226"/>
      <c r="M12" s="226"/>
      <c r="N12" s="226"/>
      <c r="O12" s="226"/>
      <c r="P12" s="226"/>
      <c r="Q12" s="226"/>
      <c r="R12" s="227"/>
    </row>
    <row r="13" spans="1:18" ht="33.4" customHeight="1">
      <c r="A13" s="66" t="s">
        <v>135</v>
      </c>
      <c r="B13" s="219" t="s">
        <v>144</v>
      </c>
      <c r="C13" s="219"/>
      <c r="D13" s="219"/>
      <c r="E13" s="219"/>
      <c r="F13" s="219"/>
      <c r="G13" s="219"/>
      <c r="H13" s="219"/>
      <c r="I13" s="219"/>
      <c r="J13" s="219"/>
      <c r="K13" s="219"/>
      <c r="L13" s="219"/>
      <c r="M13" s="219"/>
      <c r="N13" s="219"/>
      <c r="O13" s="219"/>
      <c r="P13" s="219"/>
      <c r="Q13" s="219"/>
      <c r="R13" s="220"/>
    </row>
    <row r="14" spans="1:18">
      <c r="A14" s="67" t="s">
        <v>79</v>
      </c>
      <c r="B14" s="228" t="s">
        <v>94</v>
      </c>
      <c r="C14" s="229"/>
      <c r="D14" s="229"/>
      <c r="E14" s="229"/>
      <c r="F14" s="229"/>
      <c r="G14" s="229"/>
      <c r="H14" s="229"/>
      <c r="I14" s="229"/>
      <c r="J14" s="229"/>
      <c r="K14" s="229"/>
      <c r="L14" s="229"/>
      <c r="M14" s="229"/>
      <c r="N14" s="229"/>
      <c r="O14" s="229"/>
      <c r="P14" s="229"/>
      <c r="Q14" s="229"/>
      <c r="R14" s="230"/>
    </row>
    <row r="15" spans="1:18" ht="19.149999999999999" customHeight="1">
      <c r="A15" s="66" t="s">
        <v>157</v>
      </c>
      <c r="B15" s="231" t="s">
        <v>132</v>
      </c>
      <c r="C15" s="232"/>
      <c r="D15" s="232"/>
      <c r="E15" s="232"/>
      <c r="F15" s="232"/>
      <c r="G15" s="232"/>
      <c r="H15" s="232"/>
      <c r="I15" s="232"/>
      <c r="J15" s="232"/>
      <c r="K15" s="232"/>
      <c r="L15" s="232"/>
      <c r="M15" s="232"/>
      <c r="N15" s="232"/>
      <c r="O15" s="232"/>
      <c r="P15" s="232"/>
      <c r="Q15" s="232"/>
      <c r="R15" s="233"/>
    </row>
    <row r="16" spans="1:18">
      <c r="A16" s="68"/>
    </row>
    <row r="17" spans="1:18">
      <c r="A17" s="67" t="s">
        <v>80</v>
      </c>
      <c r="B17" s="221" t="s">
        <v>100</v>
      </c>
      <c r="C17" s="221"/>
      <c r="D17" s="221"/>
      <c r="E17" s="221"/>
      <c r="F17" s="221"/>
      <c r="G17" s="221"/>
      <c r="H17" s="221"/>
      <c r="I17" s="221"/>
      <c r="J17" s="221"/>
      <c r="K17" s="221"/>
      <c r="L17" s="221"/>
      <c r="M17" s="221"/>
      <c r="N17" s="221"/>
      <c r="O17" s="221"/>
      <c r="P17" s="221"/>
      <c r="Q17" s="221"/>
      <c r="R17" s="222"/>
    </row>
    <row r="18" spans="1:18" ht="16.350000000000001" customHeight="1">
      <c r="A18" s="67" t="s">
        <v>81</v>
      </c>
      <c r="B18" s="219" t="s">
        <v>147</v>
      </c>
      <c r="C18" s="219"/>
      <c r="D18" s="219"/>
      <c r="E18" s="219"/>
      <c r="F18" s="219"/>
      <c r="G18" s="219"/>
      <c r="H18" s="219"/>
      <c r="I18" s="219"/>
      <c r="J18" s="219"/>
      <c r="K18" s="219"/>
      <c r="L18" s="219"/>
      <c r="M18" s="219"/>
      <c r="N18" s="219"/>
      <c r="O18" s="219"/>
      <c r="P18" s="219"/>
      <c r="Q18" s="219"/>
      <c r="R18" s="220"/>
    </row>
    <row r="19" spans="1:18" ht="46.15" customHeight="1">
      <c r="A19" s="67" t="s">
        <v>82</v>
      </c>
      <c r="B19" s="225" t="s">
        <v>148</v>
      </c>
      <c r="C19" s="226"/>
      <c r="D19" s="226"/>
      <c r="E19" s="226"/>
      <c r="F19" s="226"/>
      <c r="G19" s="226"/>
      <c r="H19" s="226"/>
      <c r="I19" s="226"/>
      <c r="J19" s="226"/>
      <c r="K19" s="226"/>
      <c r="L19" s="226"/>
      <c r="M19" s="226"/>
      <c r="N19" s="226"/>
      <c r="O19" s="226"/>
      <c r="P19" s="226"/>
      <c r="Q19" s="226"/>
      <c r="R19" s="227"/>
    </row>
    <row r="20" spans="1:18">
      <c r="A20" s="68"/>
    </row>
    <row r="21" spans="1:18" ht="31.9" customHeight="1">
      <c r="A21" s="67" t="s">
        <v>101</v>
      </c>
      <c r="B21" s="225" t="s">
        <v>150</v>
      </c>
      <c r="C21" s="226"/>
      <c r="D21" s="226"/>
      <c r="E21" s="226"/>
      <c r="F21" s="226"/>
      <c r="G21" s="226"/>
      <c r="H21" s="226"/>
      <c r="I21" s="226"/>
      <c r="J21" s="226"/>
      <c r="K21" s="226"/>
      <c r="L21" s="226"/>
      <c r="M21" s="226"/>
      <c r="N21" s="226"/>
      <c r="O21" s="226"/>
      <c r="P21" s="226"/>
      <c r="Q21" s="226"/>
      <c r="R21" s="227"/>
    </row>
    <row r="22" spans="1:18" ht="105.4" customHeight="1">
      <c r="A22" s="67" t="s">
        <v>146</v>
      </c>
      <c r="B22" s="219" t="s">
        <v>103</v>
      </c>
      <c r="C22" s="221"/>
      <c r="D22" s="221"/>
      <c r="E22" s="221"/>
      <c r="F22" s="221"/>
      <c r="G22" s="221"/>
      <c r="H22" s="221"/>
      <c r="I22" s="221"/>
      <c r="J22" s="221"/>
      <c r="K22" s="221"/>
      <c r="L22" s="221"/>
      <c r="M22" s="221"/>
      <c r="N22" s="221"/>
      <c r="O22" s="221"/>
      <c r="P22" s="221"/>
      <c r="Q22" s="221"/>
      <c r="R22" s="222"/>
    </row>
    <row r="23" spans="1:18" ht="26.45" customHeight="1" thickBot="1">
      <c r="A23" s="69" t="s">
        <v>149</v>
      </c>
      <c r="B23" s="223" t="s">
        <v>134</v>
      </c>
      <c r="C23" s="223"/>
      <c r="D23" s="223"/>
      <c r="E23" s="223"/>
      <c r="F23" s="223"/>
      <c r="G23" s="223"/>
      <c r="H23" s="223"/>
      <c r="I23" s="223"/>
      <c r="J23" s="223"/>
      <c r="K23" s="223"/>
      <c r="L23" s="223"/>
      <c r="M23" s="223"/>
      <c r="N23" s="223"/>
      <c r="O23" s="223"/>
      <c r="P23" s="223"/>
      <c r="Q23" s="223"/>
      <c r="R23" s="224"/>
    </row>
  </sheetData>
  <sheetProtection algorithmName="SHA-512" hashValue="wU8inrTCi8ogniS6riLEBmOoOGqWz19i3iwYWW7hnLylZULkYyYpTwBQ0B3jMeozT2ovAg/xRgjmlJtnrPuMYQ==" saltValue="OIP2OGpgak/JE4ZQpuGxGQ==" spinCount="100000" sheet="1" objects="1" scenarios="1"/>
  <mergeCells count="21">
    <mergeCell ref="B7:R7"/>
    <mergeCell ref="A1:R1"/>
    <mergeCell ref="B2:R2"/>
    <mergeCell ref="B3:R3"/>
    <mergeCell ref="B6:R6"/>
    <mergeCell ref="B4:R4"/>
    <mergeCell ref="B5:R5"/>
    <mergeCell ref="B8:R8"/>
    <mergeCell ref="B9:R9"/>
    <mergeCell ref="B13:R13"/>
    <mergeCell ref="B17:R17"/>
    <mergeCell ref="B23:R23"/>
    <mergeCell ref="B18:R18"/>
    <mergeCell ref="B22:R22"/>
    <mergeCell ref="B12:R12"/>
    <mergeCell ref="B14:R14"/>
    <mergeCell ref="B15:R15"/>
    <mergeCell ref="B10:R10"/>
    <mergeCell ref="B11:R11"/>
    <mergeCell ref="B19:R19"/>
    <mergeCell ref="B21:R21"/>
  </mergeCells>
  <pageMargins left="0.70866141732283472" right="0.70866141732283472" top="1.3385826771653544" bottom="0.74803149606299213" header="0.31496062992125984" footer="0.31496062992125984"/>
  <pageSetup scale="50" fitToHeight="0" orientation="portrait" r:id="rId1"/>
  <headerFooter>
    <oddHeader>&amp;C&amp;G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Arkusz1">
    <pageSetUpPr fitToPage="1"/>
  </sheetPr>
  <dimension ref="A1:AI57"/>
  <sheetViews>
    <sheetView zoomScale="70" zoomScaleNormal="70" zoomScaleSheetLayoutView="115" zoomScalePageLayoutView="55" workbookViewId="0">
      <selection activeCell="B25" sqref="B25"/>
    </sheetView>
  </sheetViews>
  <sheetFormatPr defaultColWidth="9" defaultRowHeight="15"/>
  <cols>
    <col min="1" max="1" width="5.7109375" style="194" customWidth="1"/>
    <col min="2" max="2" width="45.28515625" style="194" customWidth="1"/>
    <col min="3" max="3" width="28.140625" style="194" customWidth="1"/>
    <col min="4" max="4" width="5.42578125" style="194" customWidth="1"/>
    <col min="5" max="8" width="18.42578125" style="194" customWidth="1"/>
    <col min="9" max="9" width="22" style="194" customWidth="1"/>
    <col min="10" max="10" width="29.140625" style="193" customWidth="1"/>
    <col min="11" max="11" width="9" style="194"/>
    <col min="12" max="12" width="35.42578125" style="194" customWidth="1"/>
    <col min="13" max="13" width="15.5703125" style="194" customWidth="1"/>
    <col min="14" max="14" width="8.5703125" style="194" customWidth="1"/>
    <col min="15" max="15" width="15.5703125" style="194" customWidth="1"/>
    <col min="16" max="16" width="8.5703125" style="194" customWidth="1"/>
    <col min="17" max="31" width="12.5703125" style="194" customWidth="1"/>
    <col min="32" max="16384" width="9" style="194"/>
  </cols>
  <sheetData>
    <row r="1" spans="1:35" ht="95.85" customHeight="1" thickBot="1">
      <c r="A1" s="275" t="s">
        <v>145</v>
      </c>
      <c r="B1" s="276"/>
      <c r="C1" s="276"/>
      <c r="D1" s="276"/>
      <c r="E1" s="276"/>
      <c r="F1" s="276"/>
      <c r="G1" s="276"/>
      <c r="H1" s="277"/>
      <c r="I1" s="278"/>
    </row>
    <row r="2" spans="1:35" ht="27.2" customHeight="1">
      <c r="A2" s="294" t="s">
        <v>96</v>
      </c>
      <c r="B2" s="295"/>
      <c r="C2" s="295"/>
      <c r="D2" s="295"/>
      <c r="E2" s="295"/>
      <c r="F2" s="295"/>
      <c r="G2" s="295"/>
      <c r="H2" s="296"/>
      <c r="I2" s="297"/>
      <c r="AI2" s="194" t="s">
        <v>6</v>
      </c>
    </row>
    <row r="3" spans="1:35" ht="15.75">
      <c r="A3" s="60"/>
      <c r="B3" s="61"/>
      <c r="C3" s="32"/>
      <c r="D3" s="19"/>
      <c r="E3" s="3" t="s">
        <v>61</v>
      </c>
      <c r="F3" s="16"/>
      <c r="G3" s="3" t="s">
        <v>62</v>
      </c>
      <c r="H3" s="291"/>
      <c r="I3" s="293"/>
    </row>
    <row r="4" spans="1:35" ht="15.75">
      <c r="A4" s="62" t="s">
        <v>95</v>
      </c>
      <c r="B4" s="63"/>
      <c r="C4" s="33"/>
      <c r="D4" s="20"/>
      <c r="E4" s="3" t="s">
        <v>63</v>
      </c>
      <c r="F4" s="291"/>
      <c r="G4" s="292"/>
      <c r="H4" s="292"/>
      <c r="I4" s="293"/>
    </row>
    <row r="5" spans="1:35" ht="15.75">
      <c r="A5" s="64"/>
      <c r="B5" s="65"/>
      <c r="C5" s="34"/>
      <c r="D5" s="21"/>
      <c r="E5" s="3" t="s">
        <v>64</v>
      </c>
      <c r="F5" s="16"/>
      <c r="G5" s="4" t="s">
        <v>65</v>
      </c>
      <c r="H5" s="291"/>
      <c r="I5" s="293"/>
    </row>
    <row r="6" spans="1:35" ht="29.85" customHeight="1">
      <c r="A6" s="279" t="s">
        <v>143</v>
      </c>
      <c r="B6" s="280"/>
      <c r="C6" s="71"/>
      <c r="D6" s="73"/>
      <c r="E6" s="286"/>
      <c r="F6" s="286"/>
      <c r="G6" s="286"/>
      <c r="H6" s="302" t="s">
        <v>58</v>
      </c>
      <c r="I6" s="303"/>
    </row>
    <row r="7" spans="1:35" ht="27.2" customHeight="1">
      <c r="A7" s="298" t="s">
        <v>88</v>
      </c>
      <c r="B7" s="299"/>
      <c r="C7" s="299"/>
      <c r="D7" s="299"/>
      <c r="E7" s="299"/>
      <c r="F7" s="299"/>
      <c r="G7" s="299"/>
      <c r="H7" s="300"/>
      <c r="I7" s="301"/>
      <c r="J7" s="195"/>
    </row>
    <row r="8" spans="1:35" ht="30.2" customHeight="1">
      <c r="A8" s="5" t="s">
        <v>71</v>
      </c>
      <c r="B8" s="27" t="s">
        <v>73</v>
      </c>
      <c r="C8" s="28"/>
      <c r="D8" s="28"/>
      <c r="E8" s="25"/>
      <c r="F8" s="25"/>
      <c r="G8" s="25"/>
      <c r="H8" s="25"/>
      <c r="I8" s="26"/>
      <c r="J8" s="195"/>
    </row>
    <row r="9" spans="1:35" ht="30.2" customHeight="1">
      <c r="A9" s="5" t="s">
        <v>75</v>
      </c>
      <c r="B9" s="27" t="s">
        <v>84</v>
      </c>
      <c r="C9" s="28"/>
      <c r="D9" s="28"/>
      <c r="E9" s="25"/>
      <c r="F9" s="25"/>
      <c r="G9" s="25"/>
      <c r="H9" s="25"/>
      <c r="I9" s="26"/>
      <c r="J9" s="195"/>
    </row>
    <row r="10" spans="1:35" ht="30.2" customHeight="1">
      <c r="A10" s="5" t="s">
        <v>76</v>
      </c>
      <c r="B10" s="27"/>
      <c r="C10" s="28"/>
      <c r="D10" s="28"/>
      <c r="E10" s="25"/>
      <c r="F10" s="25"/>
      <c r="G10" s="25"/>
      <c r="H10" s="25"/>
      <c r="I10" s="26"/>
      <c r="J10" s="195"/>
    </row>
    <row r="11" spans="1:35" ht="30.2" customHeight="1">
      <c r="A11" s="5" t="s">
        <v>77</v>
      </c>
      <c r="B11" s="27"/>
      <c r="C11" s="28"/>
      <c r="D11" s="28"/>
      <c r="E11" s="25"/>
      <c r="F11" s="25"/>
      <c r="G11" s="25"/>
      <c r="H11" s="25"/>
      <c r="I11" s="26"/>
      <c r="J11" s="195"/>
    </row>
    <row r="12" spans="1:35" ht="30.2" customHeight="1">
      <c r="A12" s="5" t="s">
        <v>78</v>
      </c>
      <c r="B12" s="27"/>
      <c r="C12" s="28"/>
      <c r="D12" s="28"/>
      <c r="E12" s="25"/>
      <c r="F12" s="25"/>
      <c r="G12" s="25"/>
      <c r="H12" s="25"/>
      <c r="I12" s="26"/>
      <c r="J12" s="195"/>
    </row>
    <row r="13" spans="1:35" ht="30.2" customHeight="1">
      <c r="A13" s="5" t="s">
        <v>79</v>
      </c>
      <c r="B13" s="27"/>
      <c r="C13" s="28"/>
      <c r="D13" s="28"/>
      <c r="E13" s="25"/>
      <c r="F13" s="25"/>
      <c r="G13" s="25"/>
      <c r="H13" s="25"/>
      <c r="I13" s="26"/>
      <c r="J13" s="195"/>
    </row>
    <row r="14" spans="1:35" ht="30.2" customHeight="1">
      <c r="A14" s="5" t="s">
        <v>80</v>
      </c>
      <c r="B14" s="27"/>
      <c r="C14" s="28"/>
      <c r="D14" s="28"/>
      <c r="E14" s="25"/>
      <c r="F14" s="25"/>
      <c r="G14" s="25"/>
      <c r="H14" s="25"/>
      <c r="I14" s="26"/>
      <c r="J14" s="195"/>
    </row>
    <row r="15" spans="1:35" ht="30.2" customHeight="1">
      <c r="A15" s="5" t="s">
        <v>81</v>
      </c>
      <c r="B15" s="27"/>
      <c r="C15" s="28"/>
      <c r="D15" s="28"/>
      <c r="E15" s="25"/>
      <c r="F15" s="25"/>
      <c r="G15" s="25"/>
      <c r="H15" s="25"/>
      <c r="I15" s="26"/>
      <c r="J15" s="195"/>
    </row>
    <row r="16" spans="1:35" ht="30.2" customHeight="1">
      <c r="A16" s="5" t="s">
        <v>82</v>
      </c>
      <c r="B16" s="27"/>
      <c r="C16" s="28"/>
      <c r="D16" s="28"/>
      <c r="E16" s="25"/>
      <c r="F16" s="25"/>
      <c r="G16" s="25"/>
      <c r="H16" s="25"/>
      <c r="I16" s="26"/>
      <c r="J16" s="195"/>
    </row>
    <row r="17" spans="1:22" ht="30.2" customHeight="1">
      <c r="A17" s="5" t="s">
        <v>101</v>
      </c>
      <c r="B17" s="27"/>
      <c r="C17" s="28"/>
      <c r="D17" s="28"/>
      <c r="E17" s="25"/>
      <c r="F17" s="25"/>
      <c r="G17" s="25"/>
      <c r="H17" s="25"/>
      <c r="I17" s="26"/>
      <c r="J17" s="195"/>
    </row>
    <row r="18" spans="1:22" ht="30.2" customHeight="1">
      <c r="A18" s="5" t="s">
        <v>146</v>
      </c>
      <c r="B18" s="27"/>
      <c r="C18" s="28"/>
      <c r="D18" s="28"/>
      <c r="E18" s="25"/>
      <c r="F18" s="25"/>
      <c r="G18" s="25"/>
      <c r="H18" s="25"/>
      <c r="I18" s="26"/>
      <c r="J18" s="195"/>
    </row>
    <row r="19" spans="1:22" ht="30.2" customHeight="1">
      <c r="A19" s="287" t="s">
        <v>57</v>
      </c>
      <c r="B19" s="288"/>
      <c r="C19" s="288"/>
      <c r="D19" s="288"/>
      <c r="E19" s="288"/>
      <c r="F19" s="288"/>
      <c r="G19" s="288"/>
      <c r="H19" s="289"/>
      <c r="I19" s="290"/>
      <c r="J19" s="195"/>
    </row>
    <row r="20" spans="1:22" ht="30.2" customHeight="1">
      <c r="A20" s="5" t="s">
        <v>71</v>
      </c>
      <c r="B20" s="304" t="s">
        <v>89</v>
      </c>
      <c r="C20" s="280"/>
      <c r="D20" s="280"/>
      <c r="E20" s="280"/>
      <c r="F20" s="280"/>
      <c r="G20" s="305"/>
      <c r="H20" s="22"/>
      <c r="I20" s="6" t="s">
        <v>66</v>
      </c>
      <c r="J20" s="195"/>
    </row>
    <row r="21" spans="1:22" ht="30.2" customHeight="1">
      <c r="A21" s="5" t="s">
        <v>75</v>
      </c>
      <c r="B21" s="304" t="s">
        <v>90</v>
      </c>
      <c r="C21" s="280"/>
      <c r="D21" s="280"/>
      <c r="E21" s="280"/>
      <c r="F21" s="280"/>
      <c r="G21" s="305"/>
      <c r="H21" s="17"/>
      <c r="I21" s="6" t="s">
        <v>0</v>
      </c>
      <c r="J21" s="195"/>
    </row>
    <row r="22" spans="1:22" ht="27.2" customHeight="1">
      <c r="A22" s="281" t="s">
        <v>119</v>
      </c>
      <c r="B22" s="282"/>
      <c r="C22" s="282"/>
      <c r="D22" s="282"/>
      <c r="E22" s="283"/>
      <c r="F22" s="283"/>
      <c r="G22" s="283"/>
      <c r="H22" s="284"/>
      <c r="I22" s="285"/>
      <c r="J22" s="195"/>
    </row>
    <row r="23" spans="1:22" ht="15.75">
      <c r="A23" s="321"/>
      <c r="B23" s="328"/>
      <c r="C23" s="74"/>
      <c r="D23" s="18"/>
      <c r="E23" s="327" t="s">
        <v>7</v>
      </c>
      <c r="F23" s="327"/>
      <c r="G23" s="329" t="s">
        <v>8</v>
      </c>
      <c r="H23" s="330"/>
      <c r="I23" s="306" t="s">
        <v>122</v>
      </c>
      <c r="J23" s="195"/>
      <c r="U23" s="196"/>
      <c r="V23" s="196"/>
    </row>
    <row r="24" spans="1:22" ht="30.2" customHeight="1">
      <c r="A24" s="322"/>
      <c r="B24" s="328"/>
      <c r="C24" s="74"/>
      <c r="D24" s="18"/>
      <c r="E24" s="7" t="s">
        <v>2</v>
      </c>
      <c r="F24" s="7" t="s">
        <v>12</v>
      </c>
      <c r="G24" s="8" t="s">
        <v>2</v>
      </c>
      <c r="H24" s="8" t="s">
        <v>12</v>
      </c>
      <c r="I24" s="307"/>
      <c r="J24" s="197"/>
      <c r="N24" s="198"/>
      <c r="O24" s="198"/>
      <c r="P24" s="198"/>
      <c r="Q24" s="199"/>
      <c r="R24" s="199"/>
      <c r="S24" s="199"/>
      <c r="T24" s="199"/>
      <c r="U24" s="199"/>
      <c r="V24" s="199"/>
    </row>
    <row r="25" spans="1:22" ht="49.15" customHeight="1">
      <c r="A25" s="5" t="s">
        <v>71</v>
      </c>
      <c r="B25" s="29" t="s">
        <v>54</v>
      </c>
      <c r="C25" s="30"/>
      <c r="D25" s="35"/>
      <c r="E25" s="323"/>
      <c r="F25" s="324"/>
      <c r="G25" s="323"/>
      <c r="H25" s="325"/>
      <c r="I25" s="326"/>
      <c r="J25" s="200" t="b">
        <f>AND(G25='Arkusz 1'!$C$17,E25='Arkusz 1'!$C$4)</f>
        <v>0</v>
      </c>
      <c r="N25" s="198"/>
      <c r="O25" s="198"/>
      <c r="P25" s="198"/>
      <c r="Q25" s="199"/>
      <c r="R25" s="199"/>
      <c r="S25" s="199"/>
      <c r="T25" s="199"/>
      <c r="U25" s="199"/>
      <c r="V25" s="199"/>
    </row>
    <row r="26" spans="1:22" ht="49.15" customHeight="1">
      <c r="A26" s="5" t="s">
        <v>75</v>
      </c>
      <c r="B26" s="72" t="s">
        <v>125</v>
      </c>
      <c r="C26" s="71"/>
      <c r="D26" s="36"/>
      <c r="E26" s="38"/>
      <c r="F26" s="23" t="s">
        <v>59</v>
      </c>
      <c r="G26" s="37"/>
      <c r="H26" s="24" t="s">
        <v>59</v>
      </c>
      <c r="I26" s="206" t="str">
        <f>IF(E26="","",IF(G26="","",ROUND((E26-G26)/E26,2)))</f>
        <v/>
      </c>
      <c r="J26" s="200" t="b">
        <f>AND(G26&gt;80,I26&lt;0.4)</f>
        <v>0</v>
      </c>
    </row>
    <row r="27" spans="1:22" ht="49.15" customHeight="1">
      <c r="A27" s="5" t="s">
        <v>76</v>
      </c>
      <c r="B27" s="72" t="s">
        <v>126</v>
      </c>
      <c r="C27" s="71"/>
      <c r="D27" s="36"/>
      <c r="E27" s="201"/>
      <c r="F27" s="23" t="s">
        <v>59</v>
      </c>
      <c r="G27" s="201"/>
      <c r="H27" s="24" t="s">
        <v>59</v>
      </c>
      <c r="I27" s="207" t="str">
        <f>IF(E27="","",IF(G27="","",ROUND((E27-G27)/E27,2)))</f>
        <v/>
      </c>
      <c r="J27" s="202"/>
    </row>
    <row r="28" spans="1:22" ht="49.15" customHeight="1">
      <c r="A28" s="5" t="s">
        <v>77</v>
      </c>
      <c r="B28" s="10" t="s">
        <v>127</v>
      </c>
      <c r="C28" s="10" t="s">
        <v>87</v>
      </c>
      <c r="D28" s="39"/>
      <c r="E28" s="203" t="str">
        <f>IF(D28="","",IF(D28="TAK","Należy TUTAJ wpisać wartość z audytu",IF(E25="","Podaj główne źródło ciepła - powyżej",IF(OR(AND(E25&lt;&gt;'Arkusz 1'!$C$4,G25&lt;&gt;'Arkusz 1'!$C$17),(AND(E25='Arkusz 1'!$C$4,G25='Arkusz 1'!$C$17))),"Błąd - przedsięwzięcie niezgodne z PPCP",IF(E27="","Należy uzupełnić pole dla EK - powyżej",E27*(VLOOKUP(E25,'Arkusz 1'!$C$28:$L$35,4,FALSE)))))))</f>
        <v/>
      </c>
      <c r="F28" s="23" t="s">
        <v>59</v>
      </c>
      <c r="G28" s="204" t="str">
        <f>IF(D28="","",IF(D28="TAK","Należy TUTAJ wpisać wartość z audytu",IF(G25="","Podaj główne źródło ciepła - powyżej",IF(OR(AND(E25&lt;&gt;'Arkusz 1'!$C$4,G25&lt;&gt;'Arkusz 1'!$C$17),(AND(E25='Arkusz 1'!$C$4,G25='Arkusz 1'!$C$17))),"Błąd - przedsięwzięcie niezgodne z PPCP",IF(G27="","Należy uzupełnić pole dla EK - powyżej",IF(G25='Arkusz 1'!$C$17,G27*(VLOOKUP(E25,'Arkusz 1'!$C$28:$L$35,4,FALSE)),IF(OR($G$25='Arkusz 1'!$C$6,$G$25='Arkusz 1'!$C$7,$G$25='Arkusz 1'!$C$8,$G$25='Arkusz 1'!$C$9),MAX(0,G27*(VLOOKUP(G25,'Arkusz 1'!$C$4:$L$17,4,FALSE))-($H$21*750/$E$6)),G27*(VLOOKUP(G25,'Arkusz 1'!$C$4:$L$17,4,FALSE)))))))))</f>
        <v/>
      </c>
      <c r="H28" s="24" t="s">
        <v>59</v>
      </c>
      <c r="I28" s="208" t="str">
        <f>IF(OR(E25="",G25=""),"",IF(OR(E25="",G25=""),"",IF(OR(AND(E25&lt;&gt;'Arkusz 1'!$C$4,G25&lt;&gt;'Arkusz 1'!$C$17),(AND(E25='Arkusz 1'!$C$4,G25='Arkusz 1'!$C$17))),"Błąd - przedsięwzięcie niezgodne z PPCP",IF(OR(E28="",E28="Należy TUTAJ wpisać wartość z audytu"),"",IFERROR(ROUND((E28-G28)/E28,2),"")))))</f>
        <v/>
      </c>
      <c r="J28" s="205"/>
    </row>
    <row r="29" spans="1:22" ht="49.15" customHeight="1">
      <c r="A29" s="5" t="s">
        <v>78</v>
      </c>
      <c r="B29" s="9" t="s">
        <v>120</v>
      </c>
      <c r="C29" s="10" t="s">
        <v>87</v>
      </c>
      <c r="D29" s="39"/>
      <c r="E29" s="203" t="str">
        <f>IF(D29="","",IF(D29="TAK","Należy TUTAJ wpisać wartość z audytu",IF(E25="","Podaj główne źródło ciepła - powyżej",IF(OR(AND(E25&lt;&gt;'Arkusz 1'!$C$4,G25&lt;&gt;'Arkusz 1'!$C$17),(AND(E25='Arkusz 1'!$C$4,G25='Arkusz 1'!$C$17))),"Błąd - przedsięwzięcie niezgodne z PPCP",IF(OR(E28="",E28="Należy TUTAJ wpisać wartość z audytu"),"Należy uzupełnić pola dla EP - powyżej",IF(E28="Należy uzupełnić pole dla EK - powyżej","Należy uzupełnić pole dla EK - powyżej",IF(E28="Podaj główne źródło ciepła - powyżej","Podaj główne źródło ciepła - powyżej",(E28*$E$6/1000*(VLOOKUP(E25,'Arkusz 1'!$C$28:$L$35,9,FALSE))))))))))</f>
        <v/>
      </c>
      <c r="F29" s="23" t="s">
        <v>9</v>
      </c>
      <c r="G29" s="204" t="str">
        <f>IF(D29="","",IF(D29="TAK","Należy TUTAJ wpisać wartość z audytu",IF(G25="","Podaj główne źródło ciepła - powyżej",IF(OR(AND(E25&lt;&gt;'Arkusz 1'!$C$4,G25&lt;&gt;'Arkusz 1'!$C$17),(AND(E25='Arkusz 1'!$C$4,G25='Arkusz 1'!$C$17))),"Błąd - przedsięwzięcie niezgodne z PPCP",IF(OR(G28="",G28="Należy TUTAJ wpisać wartość z audytu"),"Należy uzupełnić pola dla EP - powyżej",IF(G28="Należy uzupełnić pole dla EK - powyżej","Należy uzupełnić pole dla EK - powyżej",IF(G28="Podaj główne źródło ciepła - powyżej","Podaj główne źródło ciepła - powyżej",(G28*$E$6/1000*(IF(G25='Arkusz 1'!$C$17,(VLOOKUP(E25,'Arkusz 1'!$C$28:$L$35,9,FALSE)),(VLOOKUP(G25,'Arkusz 1'!$C$4:$L$17,9,FALSE))))))))))))</f>
        <v/>
      </c>
      <c r="H29" s="24" t="s">
        <v>9</v>
      </c>
      <c r="I29" s="208" t="str">
        <f>IF(OR(E25="",G25=""),"",IF(OR(AND(E25&lt;&gt;'Arkusz 1'!$C$4,G25&lt;&gt;'Arkusz 1'!$C$17),(AND(E25='Arkusz 1'!$C$4,G25='Arkusz 1'!$C$17))),"Błąd - przedsięwzięcie niezgodne z PPCP",IF(OR(E29="",E29="Należy TUTAJ wpisać wartość z audytu",E29="Należy uzupełnić wartość EP powyżej"),"",IFERROR(ROUND((E29-G29)/E29,2),""))))</f>
        <v/>
      </c>
      <c r="J29" s="197"/>
    </row>
    <row r="30" spans="1:22" ht="49.15" customHeight="1">
      <c r="A30" s="5" t="s">
        <v>79</v>
      </c>
      <c r="B30" s="9" t="s">
        <v>121</v>
      </c>
      <c r="C30" s="10" t="s">
        <v>87</v>
      </c>
      <c r="D30" s="39"/>
      <c r="E30" s="203" t="str">
        <f>IF(D30="","",IF(D30="TAK","Należy TUTAJ wpisać wartość z audytu",IF(E25="","Podaj główne źródło ciepła - powyżej",IF(OR(AND(E25&lt;&gt;'Arkusz 1'!$C$4,G25&lt;&gt;'Arkusz 1'!$C$17),(AND(E25='Arkusz 1'!$C$4,G25='Arkusz 1'!$C$17))),"Błąd - przedsięwzięcie niezgodne z PPCP",IF(OR(E28="",E28="Należy TUTAJ wpisać wartość z audytu"),"Należy uzupełnić pola dla EP - powyżej",IF(E28="Należy uzupełnić pole dla EK - powyżej","Należy uzupełnić pole dla EK - powyżej",IF(E28="Podaj główne źródło ciepła - powyżej","Podaj główne źródło ciepła - powyżej",(E28*$E$6/1000*(VLOOKUP(E25,'Arkusz 1'!$C$28:$L$35,10,FALSE))))))))))</f>
        <v/>
      </c>
      <c r="F30" s="23" t="s">
        <v>9</v>
      </c>
      <c r="G30" s="204" t="str">
        <f>IF(D30="","",IF(D30="TAK","Należy TUTAJ wpisać wartość z audytu",IF(G25="","Podaj główne źródło ciepła - powyżej",IF(OR(AND(E25&lt;&gt;'Arkusz 1'!$C$4,G25&lt;&gt;'Arkusz 1'!$C$17),(AND(E25='Arkusz 1'!$C$4,G25='Arkusz 1'!$C$17))),"Błąd - przedsięwzięcie niezgodne z PPCP",IF(OR(G28="",G28="Należy TUTAJ wpisać wartość z audytu"),"Należy uzupełnić pola dla EP - powyżej",IF(G28="Należy uzupełnić pole dla EK - powyżej","Należy uzupełnić pole dla EK - powyżej",IF(G28="Podaj główne źródło ciepła - powyżej","Podaj główne źródło ciepła - powyżej",(G28*$E$6/1000*((IF(G25='Arkusz 1'!$C$17,(VLOOKUP(E25,'Arkusz 1'!$C$28:$L$35,10,FALSE)),(VLOOKUP(G25,'Arkusz 1'!$C$4:$L$17,10,FALSE)))))))))))))</f>
        <v/>
      </c>
      <c r="H30" s="24" t="s">
        <v>9</v>
      </c>
      <c r="I30" s="208" t="str">
        <f>IF(OR(E25="",G25=""),"",IF(OR(AND(E25&lt;&gt;'Arkusz 1'!$C$4,G25&lt;&gt;'Arkusz 1'!$C$17),(AND(E25='Arkusz 1'!$C$4,G25='Arkusz 1'!$C$17))),"Błąd - przedsięwzięcie niezgodne z PPCP",IF(OR(E30="",E30="Należy TUTAJ wpisać wartość z audytu",E30="Należy uzupełnić wartość EP powyżej"),"",IF(AND(E30=0,G30=0),0,IFERROR(ROUND((E30-G30)/E30,2),"")))))</f>
        <v/>
      </c>
      <c r="J30" s="202"/>
    </row>
    <row r="31" spans="1:22" ht="49.15" customHeight="1">
      <c r="A31" s="5" t="s">
        <v>80</v>
      </c>
      <c r="B31" s="13" t="s">
        <v>142</v>
      </c>
      <c r="C31" s="40" t="s">
        <v>87</v>
      </c>
      <c r="D31" s="41"/>
      <c r="E31" s="203" t="str">
        <f>IF(D31="","",IF(D31="TAK","Należy TUTAJ wpisać wartość z audytu",IF(E25="","Podaj główne źródło ciepła - powyżej",IF(OR(AND(E25&lt;&gt;'Arkusz 1'!$C$4,G25&lt;&gt;'Arkusz 1'!$C$17),(AND(E25='Arkusz 1'!$C$4,G25='Arkusz 1'!$C$17))),"Błąd - przedsięwzięcie niezgodne z PPCP",IF(E27="","Należy uzupełnić pole dla EK - powyżej",(E27*$E$6/1000*(VLOOKUP(E25,'Arkusz 1'!$C$28:$L$35,8,FALSE))))))))</f>
        <v/>
      </c>
      <c r="F31" s="48" t="s">
        <v>10</v>
      </c>
      <c r="G31" s="204" t="str">
        <f>IF(D31="","",IF(D31="TAK","Należy TUTAJ wpisać wartość z audytu",IF(G25="","Podaj główne źródło ciepła - powyżej",IF(OR(AND(E25&lt;&gt;'Arkusz 1'!$C$4,G25&lt;&gt;'Arkusz 1'!$C$17),(AND(E25='Arkusz 1'!$C$4,G25='Arkusz 1'!$C$17))),"Błąd - przedsięwzięcie niezgodne z PPCP",IF(G27="","Należy uzupełnić pole dla EK - powyżej",MAX(G27*$E$6/1000*(IF(G25='Arkusz 1'!$C$17,(VLOOKUP(E25,'Arkusz 1'!$C$28:$L$35,8,FALSE)),(VLOOKUP(G25,'Arkusz 1'!$C$4:$L$17,8,FALSE))))-($H$21*750/10^3*'Arkusz 1'!J16),0))))))</f>
        <v/>
      </c>
      <c r="H31" s="24" t="s">
        <v>10</v>
      </c>
      <c r="I31" s="208" t="str">
        <f>IF(OR(E25="",G25=""),"",IF(OR(AND(E25&lt;&gt;'Arkusz 1'!$C$4,G25&lt;&gt;'Arkusz 1'!$C$17),(AND(E25='Arkusz 1'!$C$4,G25='Arkusz 1'!$C$17))),"Błąd - przedsięwzięcie niezgodne z PPCP",IF(OR(E31="",E31="Należy TUTAJ wpisać wartość z audytu",E31="Należy uzupełnić wartość EP powyżej"),"",IFERROR(ROUND((E31-G31)/E31,2),""))))</f>
        <v/>
      </c>
      <c r="J31" s="197"/>
    </row>
    <row r="32" spans="1:22" ht="27.2" customHeight="1">
      <c r="A32" s="317" t="s">
        <v>104</v>
      </c>
      <c r="B32" s="318"/>
      <c r="C32" s="318"/>
      <c r="D32" s="318"/>
      <c r="E32" s="318"/>
      <c r="F32" s="318"/>
      <c r="G32" s="318"/>
      <c r="H32" s="319"/>
      <c r="I32" s="320"/>
      <c r="J32" s="197"/>
    </row>
    <row r="33" spans="1:10" ht="30.2" customHeight="1">
      <c r="A33" s="11"/>
      <c r="B33" s="31"/>
      <c r="C33" s="31"/>
      <c r="D33" s="31"/>
      <c r="E33" s="31"/>
      <c r="F33" s="31"/>
      <c r="G33" s="12"/>
      <c r="H33" s="50" t="s">
        <v>2</v>
      </c>
      <c r="I33" s="51" t="s">
        <v>12</v>
      </c>
      <c r="J33" s="197"/>
    </row>
    <row r="34" spans="1:10" ht="34.15" customHeight="1">
      <c r="A34" s="5" t="s">
        <v>71</v>
      </c>
      <c r="B34" s="29" t="s">
        <v>106</v>
      </c>
      <c r="C34" s="30"/>
      <c r="D34" s="43"/>
      <c r="E34" s="44"/>
      <c r="F34" s="44"/>
      <c r="G34" s="45"/>
      <c r="H34" s="209" t="str">
        <f>IF(OR(E26="",G26=""),"",IFERROR((E26-G26)*$E$6/10^3,""))</f>
        <v/>
      </c>
      <c r="I34" s="52" t="s">
        <v>118</v>
      </c>
      <c r="J34" s="197"/>
    </row>
    <row r="35" spans="1:10" ht="34.15" customHeight="1">
      <c r="A35" s="5" t="s">
        <v>75</v>
      </c>
      <c r="B35" s="72" t="s">
        <v>107</v>
      </c>
      <c r="C35" s="30"/>
      <c r="D35" s="43"/>
      <c r="E35" s="44"/>
      <c r="F35" s="44"/>
      <c r="G35" s="45"/>
      <c r="H35" s="209" t="str">
        <f>IF(OR(E27="",G27=""),"",IFERROR((E27-G27)*E6/10^3,""))</f>
        <v/>
      </c>
      <c r="I35" s="52" t="s">
        <v>118</v>
      </c>
      <c r="J35" s="197"/>
    </row>
    <row r="36" spans="1:10" ht="34.15" customHeight="1">
      <c r="A36" s="5" t="s">
        <v>76</v>
      </c>
      <c r="B36" s="29" t="s">
        <v>108</v>
      </c>
      <c r="C36" s="30"/>
      <c r="D36" s="43"/>
      <c r="E36" s="44"/>
      <c r="F36" s="44"/>
      <c r="G36" s="45"/>
      <c r="H36" s="209" t="str">
        <f>IFERROR((E28-G28)*E6/10^3,"")</f>
        <v/>
      </c>
      <c r="I36" s="52" t="s">
        <v>118</v>
      </c>
      <c r="J36" s="197"/>
    </row>
    <row r="37" spans="1:10" ht="34.15" customHeight="1">
      <c r="A37" s="5" t="s">
        <v>77</v>
      </c>
      <c r="B37" s="72" t="s">
        <v>109</v>
      </c>
      <c r="C37" s="30"/>
      <c r="D37" s="43"/>
      <c r="E37" s="210"/>
      <c r="F37" s="44"/>
      <c r="G37" s="49"/>
      <c r="H37" s="211" t="str">
        <f>IFERROR((E29-G29)/10^6,"")</f>
        <v/>
      </c>
      <c r="I37" s="52" t="s">
        <v>11</v>
      </c>
      <c r="J37" s="197"/>
    </row>
    <row r="38" spans="1:10" ht="34.15" customHeight="1">
      <c r="A38" s="5" t="s">
        <v>78</v>
      </c>
      <c r="B38" s="72" t="s">
        <v>110</v>
      </c>
      <c r="C38" s="30"/>
      <c r="D38" s="43"/>
      <c r="E38" s="210"/>
      <c r="F38" s="44"/>
      <c r="G38" s="49"/>
      <c r="H38" s="212" t="str">
        <f>IFERROR((E30-G30)/10^6,"")</f>
        <v/>
      </c>
      <c r="I38" s="52" t="s">
        <v>11</v>
      </c>
      <c r="J38" s="197"/>
    </row>
    <row r="39" spans="1:10" ht="34.15" customHeight="1">
      <c r="A39" s="5" t="s">
        <v>79</v>
      </c>
      <c r="B39" s="72" t="s">
        <v>141</v>
      </c>
      <c r="C39" s="30"/>
      <c r="D39" s="43"/>
      <c r="E39" s="210"/>
      <c r="F39" s="44"/>
      <c r="G39" s="49"/>
      <c r="H39" s="213" t="str">
        <f>IFERROR((E31-G31)/10^3,"")</f>
        <v/>
      </c>
      <c r="I39" s="53" t="s">
        <v>11</v>
      </c>
      <c r="J39" s="197"/>
    </row>
    <row r="40" spans="1:10" ht="34.15" customHeight="1" thickBot="1">
      <c r="A40" s="42" t="s">
        <v>80</v>
      </c>
      <c r="B40" s="56" t="s">
        <v>105</v>
      </c>
      <c r="C40" s="57"/>
      <c r="D40" s="57"/>
      <c r="E40" s="214"/>
      <c r="F40" s="46"/>
      <c r="G40" s="47"/>
      <c r="H40" s="215">
        <f>IFERROR(H21/1000,"")</f>
        <v>0</v>
      </c>
      <c r="I40" s="54" t="s">
        <v>111</v>
      </c>
      <c r="J40" s="197"/>
    </row>
    <row r="41" spans="1:10" ht="27.2" customHeight="1">
      <c r="A41" s="314" t="s">
        <v>99</v>
      </c>
      <c r="B41" s="315"/>
      <c r="C41" s="315"/>
      <c r="D41" s="315"/>
      <c r="E41" s="315"/>
      <c r="F41" s="315"/>
      <c r="G41" s="315"/>
      <c r="H41" s="315"/>
      <c r="I41" s="316"/>
      <c r="J41" s="197"/>
    </row>
    <row r="42" spans="1:10" ht="46.15" customHeight="1">
      <c r="A42" s="70" t="s">
        <v>71</v>
      </c>
      <c r="B42" s="331" t="s">
        <v>158</v>
      </c>
      <c r="C42" s="331"/>
      <c r="D42" s="331"/>
      <c r="E42" s="331"/>
      <c r="F42" s="331"/>
      <c r="G42" s="331"/>
      <c r="H42" s="58"/>
      <c r="I42" s="59"/>
      <c r="J42" s="197"/>
    </row>
    <row r="43" spans="1:10" ht="46.15" customHeight="1">
      <c r="A43" s="70" t="s">
        <v>72</v>
      </c>
      <c r="B43" s="331" t="s">
        <v>140</v>
      </c>
      <c r="C43" s="331"/>
      <c r="D43" s="331"/>
      <c r="E43" s="331"/>
      <c r="F43" s="331"/>
      <c r="G43" s="331"/>
      <c r="H43" s="331"/>
      <c r="I43" s="332"/>
      <c r="J43" s="197"/>
    </row>
    <row r="44" spans="1:10" ht="27.2" customHeight="1">
      <c r="A44" s="14" t="s">
        <v>83</v>
      </c>
      <c r="B44" s="15"/>
      <c r="C44" s="15"/>
      <c r="D44" s="15"/>
      <c r="E44" s="15"/>
      <c r="F44" s="15"/>
      <c r="G44" s="15"/>
      <c r="H44" s="15"/>
      <c r="I44" s="55"/>
      <c r="J44" s="197"/>
    </row>
    <row r="45" spans="1:10" ht="15.75">
      <c r="A45" s="242" t="s">
        <v>1</v>
      </c>
      <c r="B45" s="243"/>
      <c r="C45" s="243"/>
      <c r="D45" s="244"/>
      <c r="E45" s="333" t="s">
        <v>60</v>
      </c>
      <c r="F45" s="243"/>
      <c r="G45" s="243"/>
      <c r="H45" s="243"/>
      <c r="I45" s="334"/>
      <c r="J45" s="195"/>
    </row>
    <row r="46" spans="1:10" ht="30.2" customHeight="1">
      <c r="A46" s="245"/>
      <c r="B46" s="246"/>
      <c r="C46" s="246"/>
      <c r="D46" s="247"/>
      <c r="E46" s="335"/>
      <c r="F46" s="246"/>
      <c r="G46" s="246"/>
      <c r="H46" s="246"/>
      <c r="I46" s="336"/>
      <c r="J46" s="195"/>
    </row>
    <row r="47" spans="1:10" ht="30.2" customHeight="1">
      <c r="A47" s="308"/>
      <c r="B47" s="309"/>
      <c r="C47" s="309"/>
      <c r="D47" s="310"/>
      <c r="E47" s="337"/>
      <c r="F47" s="309"/>
      <c r="G47" s="309"/>
      <c r="H47" s="309"/>
      <c r="I47" s="338"/>
      <c r="J47" s="195"/>
    </row>
    <row r="48" spans="1:10" ht="30.2" customHeight="1" thickBot="1">
      <c r="A48" s="261"/>
      <c r="B48" s="262"/>
      <c r="C48" s="262"/>
      <c r="D48" s="263"/>
      <c r="E48" s="273"/>
      <c r="F48" s="262"/>
      <c r="G48" s="262"/>
      <c r="H48" s="262"/>
      <c r="I48" s="274"/>
      <c r="J48" s="195"/>
    </row>
    <row r="49" spans="1:9">
      <c r="A49" s="311" t="s">
        <v>70</v>
      </c>
      <c r="B49" s="312"/>
      <c r="C49" s="312"/>
      <c r="D49" s="312"/>
      <c r="E49" s="312"/>
      <c r="F49" s="312"/>
      <c r="G49" s="312"/>
      <c r="H49" s="312"/>
      <c r="I49" s="313"/>
    </row>
    <row r="50" spans="1:9">
      <c r="A50" s="270" t="s">
        <v>74</v>
      </c>
      <c r="B50" s="271"/>
      <c r="C50" s="271"/>
      <c r="D50" s="271"/>
      <c r="E50" s="271"/>
      <c r="F50" s="271"/>
      <c r="G50" s="271"/>
      <c r="H50" s="271"/>
      <c r="I50" s="272"/>
    </row>
    <row r="51" spans="1:9">
      <c r="A51" s="264" t="s">
        <v>123</v>
      </c>
      <c r="B51" s="265"/>
      <c r="C51" s="265"/>
      <c r="D51" s="265"/>
      <c r="E51" s="265"/>
      <c r="F51" s="265"/>
      <c r="G51" s="265"/>
      <c r="H51" s="265"/>
      <c r="I51" s="266"/>
    </row>
    <row r="52" spans="1:9" ht="15.75" thickBot="1">
      <c r="A52" s="267" t="s">
        <v>124</v>
      </c>
      <c r="B52" s="268"/>
      <c r="C52" s="268"/>
      <c r="D52" s="268"/>
      <c r="E52" s="268"/>
      <c r="F52" s="268"/>
      <c r="G52" s="268"/>
      <c r="H52" s="268"/>
      <c r="I52" s="269"/>
    </row>
    <row r="53" spans="1:9" ht="6.75" customHeight="1" thickBot="1">
      <c r="A53" s="258"/>
      <c r="B53" s="259"/>
      <c r="C53" s="259"/>
      <c r="D53" s="259"/>
      <c r="E53" s="259"/>
      <c r="F53" s="259"/>
      <c r="G53" s="259"/>
      <c r="H53" s="259"/>
      <c r="I53" s="260"/>
    </row>
    <row r="54" spans="1:9" ht="19.5" thickBot="1">
      <c r="A54" s="248" t="s">
        <v>56</v>
      </c>
      <c r="B54" s="249"/>
      <c r="C54" s="249"/>
      <c r="D54" s="249"/>
      <c r="E54" s="249"/>
      <c r="F54" s="249"/>
      <c r="G54" s="249"/>
      <c r="H54" s="250"/>
      <c r="I54" s="251"/>
    </row>
    <row r="55" spans="1:9">
      <c r="A55" s="252" t="str">
        <f>IF(E28="Błąd - przedsięwzięcie niezgodne z PPCP","Błąd - przedsięwzięcie niezgodne z PPCP",IF(OR(E25="",E26="",E27="",G25="",G26="",G27="",I26=""),"Brak możliwości wykonania walidacji - brak danych dot. redukcji EU lub EK.",IF(G26&gt;80,IF(I26&lt;0.4,"Na podstawie niniejszego Dokumentu podsumowującego audyt energetyczny nie jest możliwe przyznanie dotacji do przedsięwzięcia z kompleksową termomodernizacją budynku/lokalu mieszkalnego.","Na podstawie niniejszego Dokumentu podsumowującego audyt energetyczny stwierdza się możliwość przyznania dotacji do przedsięwzięcia z kompleksową termomodernizacją budynku/lokalu mieszkalnego."),"Na podstawie niniejszego Dokumentu podsumowującego audyt energetyczny stwierdza się możliwość przyznania dotacji do przedsięwzięcia z kompleksową termomodernizacją budynku/lokalu mieszkalnego.")))</f>
        <v>Brak możliwości wykonania walidacji - brak danych dot. redukcji EU lub EK.</v>
      </c>
      <c r="B55" s="253"/>
      <c r="C55" s="253"/>
      <c r="D55" s="253"/>
      <c r="E55" s="253"/>
      <c r="F55" s="253"/>
      <c r="G55" s="253"/>
      <c r="H55" s="253"/>
      <c r="I55" s="254"/>
    </row>
    <row r="56" spans="1:9">
      <c r="A56" s="252"/>
      <c r="B56" s="253"/>
      <c r="C56" s="253"/>
      <c r="D56" s="253"/>
      <c r="E56" s="253"/>
      <c r="F56" s="253"/>
      <c r="G56" s="253"/>
      <c r="H56" s="253"/>
      <c r="I56" s="254"/>
    </row>
    <row r="57" spans="1:9" ht="15.75" thickBot="1">
      <c r="A57" s="255"/>
      <c r="B57" s="256"/>
      <c r="C57" s="256"/>
      <c r="D57" s="256"/>
      <c r="E57" s="256"/>
      <c r="F57" s="256"/>
      <c r="G57" s="256"/>
      <c r="H57" s="256"/>
      <c r="I57" s="257"/>
    </row>
  </sheetData>
  <sheetProtection algorithmName="SHA-512" hashValue="40clRaqVty7C8vScBE0eEAy71oGihgQVDk08q04Hj3yB3RQA9fEdIKt7I29SxD5Uxv4gscWbtA+JORYH/ZIneg==" saltValue="tEea0JMpq+jg9uNi7cUArQ==" spinCount="100000" sheet="1" objects="1" scenarios="1"/>
  <mergeCells count="39">
    <mergeCell ref="I23:I24"/>
    <mergeCell ref="A47:D47"/>
    <mergeCell ref="A49:I49"/>
    <mergeCell ref="A41:I41"/>
    <mergeCell ref="A32:I32"/>
    <mergeCell ref="A23:A24"/>
    <mergeCell ref="E25:F25"/>
    <mergeCell ref="G25:I25"/>
    <mergeCell ref="E23:F23"/>
    <mergeCell ref="B23:B24"/>
    <mergeCell ref="G23:H23"/>
    <mergeCell ref="B43:I43"/>
    <mergeCell ref="B42:G42"/>
    <mergeCell ref="E45:I45"/>
    <mergeCell ref="E46:I46"/>
    <mergeCell ref="E47:I47"/>
    <mergeCell ref="A1:I1"/>
    <mergeCell ref="A6:B6"/>
    <mergeCell ref="A22:I22"/>
    <mergeCell ref="E6:G6"/>
    <mergeCell ref="A19:I19"/>
    <mergeCell ref="F4:I4"/>
    <mergeCell ref="A2:I2"/>
    <mergeCell ref="A7:I7"/>
    <mergeCell ref="H3:I3"/>
    <mergeCell ref="H5:I5"/>
    <mergeCell ref="H6:I6"/>
    <mergeCell ref="B21:G21"/>
    <mergeCell ref="B20:G20"/>
    <mergeCell ref="A45:D45"/>
    <mergeCell ref="A46:D46"/>
    <mergeCell ref="A54:I54"/>
    <mergeCell ref="A55:I57"/>
    <mergeCell ref="A53:I53"/>
    <mergeCell ref="A48:D48"/>
    <mergeCell ref="A51:I51"/>
    <mergeCell ref="A52:I52"/>
    <mergeCell ref="A50:I50"/>
    <mergeCell ref="E48:I48"/>
  </mergeCells>
  <phoneticPr fontId="10" type="noConversion"/>
  <conditionalFormatting sqref="I26">
    <cfRule type="cellIs" dxfId="37" priority="49" operator="lessThan">
      <formula>0.4</formula>
    </cfRule>
  </conditionalFormatting>
  <conditionalFormatting sqref="G26">
    <cfRule type="cellIs" dxfId="36" priority="48" operator="greaterThan">
      <formula>80</formula>
    </cfRule>
  </conditionalFormatting>
  <conditionalFormatting sqref="I42">
    <cfRule type="containsText" dxfId="35" priority="45" operator="containsText" text="DD/MM/RRRR">
      <formula>NOT(ISERROR(SEARCH("DD/MM/RRRR",I42)))</formula>
    </cfRule>
  </conditionalFormatting>
  <conditionalFormatting sqref="B8:G18 I8:I18">
    <cfRule type="containsText" dxfId="34" priority="43" operator="containsText" text="Np. Modernizacja przegrody Ściana zewnętrzna piwnica i parter">
      <formula>NOT(ISERROR(SEARCH("Np. Modernizacja przegrody Ściana zewnętrzna piwnica i parter",B8)))</formula>
    </cfRule>
    <cfRule type="containsText" dxfId="33" priority="44" operator="containsText" text="Np. Modernizacja systemu grzewczego i systemu przygotowania ciepłej wody użytkowej">
      <formula>NOT(ISERROR(SEARCH("Np. Modernizacja systemu grzewczego i systemu przygotowania ciepłej wody użytkowej",B8)))</formula>
    </cfRule>
  </conditionalFormatting>
  <conditionalFormatting sqref="E27">
    <cfRule type="cellIs" dxfId="32" priority="41" operator="equal">
      <formula>"Należy wpisać wartość z audytu"</formula>
    </cfRule>
  </conditionalFormatting>
  <conditionalFormatting sqref="G27">
    <cfRule type="cellIs" dxfId="31" priority="40" operator="equal">
      <formula>"Należy wpisać wartość z audytu"</formula>
    </cfRule>
  </conditionalFormatting>
  <conditionalFormatting sqref="E40">
    <cfRule type="cellIs" dxfId="30" priority="39" operator="equal">
      <formula>"Należy wpisać wartość z audytu"</formula>
    </cfRule>
  </conditionalFormatting>
  <conditionalFormatting sqref="E27">
    <cfRule type="containsText" dxfId="29" priority="37" operator="containsText" text="Podaj główne źródło ciepła - powyżej">
      <formula>NOT(ISERROR(SEARCH("Podaj główne źródło ciepła - powyżej",E27)))</formula>
    </cfRule>
  </conditionalFormatting>
  <conditionalFormatting sqref="G27">
    <cfRule type="containsText" dxfId="28" priority="36" operator="containsText" text="Podaj główne źródło ciepła - powyżej">
      <formula>NOT(ISERROR(SEARCH("Podaj główne źródło ciepła - powyżej",G27)))</formula>
    </cfRule>
  </conditionalFormatting>
  <conditionalFormatting sqref="E25:G25 I25">
    <cfRule type="expression" dxfId="27" priority="32">
      <formula>$J$25</formula>
    </cfRule>
  </conditionalFormatting>
  <conditionalFormatting sqref="G26 I26">
    <cfRule type="expression" dxfId="26" priority="31">
      <formula>$J$26</formula>
    </cfRule>
  </conditionalFormatting>
  <conditionalFormatting sqref="H42">
    <cfRule type="containsText" dxfId="25" priority="27" operator="containsText" text="DD/MM/RRRR">
      <formula>NOT(ISERROR(SEARCH("DD/MM/RRRR",H42)))</formula>
    </cfRule>
  </conditionalFormatting>
  <conditionalFormatting sqref="H8:H18">
    <cfRule type="containsText" dxfId="24" priority="25" operator="containsText" text="Np. Modernizacja przegrody Ściana zewnętrzna piwnica i parter">
      <formula>NOT(ISERROR(SEARCH("Np. Modernizacja przegrody Ściana zewnętrzna piwnica i parter",H8)))</formula>
    </cfRule>
    <cfRule type="containsText" dxfId="23" priority="26" operator="containsText" text="Np. Modernizacja systemu grzewczego i systemu przygotowania ciepłej wody użytkowej">
      <formula>NOT(ISERROR(SEARCH("Np. Modernizacja systemu grzewczego i systemu przygotowania ciepłej wody użytkowej",H8)))</formula>
    </cfRule>
  </conditionalFormatting>
  <conditionalFormatting sqref="H25">
    <cfRule type="expression" dxfId="22" priority="23">
      <formula>$J$25</formula>
    </cfRule>
  </conditionalFormatting>
  <conditionalFormatting sqref="H34:H40">
    <cfRule type="cellIs" dxfId="21" priority="21" operator="equal">
      <formula>"Błąd - przedsięwzięcie niezgodne z PPCP"</formula>
    </cfRule>
  </conditionalFormatting>
  <conditionalFormatting sqref="E37:E39">
    <cfRule type="cellIs" dxfId="20" priority="19" operator="equal">
      <formula>"Należy wpisać wartość z audytu"</formula>
    </cfRule>
  </conditionalFormatting>
  <conditionalFormatting sqref="E31">
    <cfRule type="cellIs" dxfId="19" priority="12" operator="equal">
      <formula>"Należy uzupełnić pola dla EP - powyżej"</formula>
    </cfRule>
    <cfRule type="containsText" dxfId="18" priority="18" operator="containsText" text="Podaj główne źródło ciepła - powyżej">
      <formula>NOT(ISERROR(SEARCH("Podaj główne źródło ciepła - powyżej",E31)))</formula>
    </cfRule>
  </conditionalFormatting>
  <conditionalFormatting sqref="E31">
    <cfRule type="cellIs" dxfId="17" priority="17" operator="equal">
      <formula>"Należy TUTAJ wpisać wartość z audytu"</formula>
    </cfRule>
  </conditionalFormatting>
  <conditionalFormatting sqref="E31">
    <cfRule type="cellIs" dxfId="16" priority="16" operator="equal">
      <formula>"Błąd - przedsięwzięcie niezgodne z PPCP"</formula>
    </cfRule>
  </conditionalFormatting>
  <conditionalFormatting sqref="E31">
    <cfRule type="cellIs" dxfId="15" priority="15" operator="equal">
      <formula>"Należy uzupełnić pole dla EK - powyżej"</formula>
    </cfRule>
  </conditionalFormatting>
  <conditionalFormatting sqref="I28:I31">
    <cfRule type="cellIs" dxfId="14" priority="14" operator="equal">
      <formula>"Błąd - przedsięwzięcie niezgodne z PPCP"</formula>
    </cfRule>
  </conditionalFormatting>
  <conditionalFormatting sqref="E28:E30">
    <cfRule type="cellIs" dxfId="13" priority="7" operator="equal">
      <formula>"Należy uzupełnić pola dla EP - powyżej"</formula>
    </cfRule>
    <cfRule type="containsText" dxfId="12" priority="11" operator="containsText" text="Podaj główne źródło ciepła - powyżej">
      <formula>NOT(ISERROR(SEARCH("Podaj główne źródło ciepła - powyżej",E28)))</formula>
    </cfRule>
  </conditionalFormatting>
  <conditionalFormatting sqref="E28:E30">
    <cfRule type="cellIs" dxfId="11" priority="10" operator="equal">
      <formula>"Należy TUTAJ wpisać wartość z audytu"</formula>
    </cfRule>
  </conditionalFormatting>
  <conditionalFormatting sqref="E28:E30">
    <cfRule type="cellIs" dxfId="10" priority="9" operator="equal">
      <formula>"Błąd - przedsięwzięcie niezgodne z PPCP"</formula>
    </cfRule>
  </conditionalFormatting>
  <conditionalFormatting sqref="E28:E30">
    <cfRule type="cellIs" dxfId="9" priority="8" operator="equal">
      <formula>"Należy uzupełnić pole dla EK - powyżej"</formula>
    </cfRule>
  </conditionalFormatting>
  <conditionalFormatting sqref="G28:G31">
    <cfRule type="cellIs" dxfId="8" priority="2" operator="equal">
      <formula>"Należy uzupełnić pola dla EP - powyżej"</formula>
    </cfRule>
    <cfRule type="containsText" dxfId="7" priority="6" operator="containsText" text="Podaj główne źródło ciepła - powyżej">
      <formula>NOT(ISERROR(SEARCH("Podaj główne źródło ciepła - powyżej",G28)))</formula>
    </cfRule>
  </conditionalFormatting>
  <conditionalFormatting sqref="G28:G31">
    <cfRule type="cellIs" dxfId="6" priority="5" operator="equal">
      <formula>"Należy TUTAJ wpisać wartość z audytu"</formula>
    </cfRule>
  </conditionalFormatting>
  <conditionalFormatting sqref="G28:G31">
    <cfRule type="cellIs" dxfId="5" priority="4" operator="equal">
      <formula>"Błąd - przedsięwzięcie niezgodne z PPCP"</formula>
    </cfRule>
  </conditionalFormatting>
  <conditionalFormatting sqref="G28:G31">
    <cfRule type="cellIs" dxfId="4" priority="3" operator="equal">
      <formula>"Należy uzupełnić pole dla EK - powyżej"</formula>
    </cfRule>
  </conditionalFormatting>
  <conditionalFormatting sqref="A55:I57">
    <cfRule type="cellIs" dxfId="3" priority="1" operator="equal">
      <formula>"Błąd - przedsięwzięcie niezgodne z PPCP"</formula>
    </cfRule>
    <cfRule type="cellIs" dxfId="2" priority="22" operator="equal">
      <formula>"Brak możliwości wykonania walidacji - brak danych dot. EU."</formula>
    </cfRule>
    <cfRule type="containsText" dxfId="1" priority="28" operator="containsText" text="Na podstawie niniejszego Dokumentu podsumowującego audyt energetyczny stwierdza się możliwość przyznania dotacji do przedsięwzięcia z kompleksową termomodernizacją budynku/lokalu mieszkalnego.">
      <formula>NOT(ISERROR(SEARCH("Na podstawie niniejszego Dokumentu podsumowującego audyt energetyczny stwierdza się możliwość przyznania dotacji do przedsięwzięcia z kompleksową termomodernizacją budynku/lokalu mieszkalnego.",A55)))</formula>
    </cfRule>
    <cfRule type="containsText" dxfId="0" priority="29" operator="containsText" text="Na podstawie niniejszego Dokumentu podsumowującego audyt energetyczny nie jest możliwe przyznanie dotacji do przedsięwzięcia z kompleksową termomodernizacją budynku/lokalu mieszkalnego.">
      <formula>NOT(ISERROR(SEARCH("Na podstawie niniejszego Dokumentu podsumowującego audyt energetyczny nie jest możliwe przyznanie dotacji do przedsięwzięcia z kompleksową termomodernizacją budynku/lokalu mieszkalnego.",A55)))</formula>
    </cfRule>
  </conditionalFormatting>
  <dataValidations count="1">
    <dataValidation type="decimal" allowBlank="1" showInputMessage="1" showErrorMessage="1" sqref="H21">
      <formula1>2</formula1>
      <formula2>10</formula2>
    </dataValidation>
  </dataValidations>
  <pageMargins left="0.47244094488188981" right="0.35433070866141736" top="0.98425196850393704" bottom="0.47244094488188981" header="0.31496062992125984" footer="0.31496062992125984"/>
  <pageSetup paperSize="9" scale="52" fitToHeight="0" orientation="portrait" r:id="rId1"/>
  <headerFooter>
    <oddHeader>&amp;C
&amp;G</oddHeader>
  </headerFooter>
  <ignoredErrors>
    <ignoredError sqref="F28 F27 E28:E31 G28:G31" unlockedFormula="1"/>
  </ignoredErrors>
  <legacyDrawingHF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----- Uwaga! -----" prompt="Należy wybrać z listy">
          <x14:formula1>
            <xm:f>'Arkusz 1'!$A$24:$A$25</xm:f>
          </x14:formula1>
          <xm:sqref>D28:D31</xm:sqref>
        </x14:dataValidation>
        <x14:dataValidation type="list" allowBlank="1" showInputMessage="1" showErrorMessage="1" promptTitle="----- Uwaga! -----" prompt="Należy wybrać z listy">
          <x14:formula1>
            <xm:f>'Arkusz 1'!$C$28:$C$35</xm:f>
          </x14:formula1>
          <xm:sqref>E25:F25</xm:sqref>
        </x14:dataValidation>
        <x14:dataValidation type="list" allowBlank="1" showInputMessage="1" showErrorMessage="1" promptTitle="----- Uwaga! -----" prompt="Należy wybrać z listy">
          <x14:formula1>
            <xm:f>'Arkusz 1'!$C$5:$C$17</xm:f>
          </x14:formula1>
          <xm:sqref>G25:I25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sheetPr codeName="Arkusz2">
    <pageSetUpPr fitToPage="1"/>
  </sheetPr>
  <dimension ref="A1:L35"/>
  <sheetViews>
    <sheetView zoomScale="70" zoomScaleNormal="70" zoomScaleSheetLayoutView="115" workbookViewId="0">
      <selection activeCell="C12" sqref="C12"/>
    </sheetView>
  </sheetViews>
  <sheetFormatPr defaultColWidth="9" defaultRowHeight="15"/>
  <cols>
    <col min="1" max="1" width="18.140625" style="2" customWidth="1"/>
    <col min="2" max="2" width="4.7109375" style="2" customWidth="1"/>
    <col min="3" max="3" width="55.7109375" style="2" customWidth="1"/>
    <col min="4" max="4" width="17.42578125" style="2" customWidth="1"/>
    <col min="5" max="6" width="18.140625" style="2" customWidth="1"/>
    <col min="7" max="12" width="13.5703125" style="2" customWidth="1"/>
    <col min="13" max="16384" width="9" style="2"/>
  </cols>
  <sheetData>
    <row r="1" spans="1:12" ht="45.75" customHeight="1">
      <c r="A1" s="347" t="s">
        <v>68</v>
      </c>
      <c r="B1" s="348" t="s">
        <v>67</v>
      </c>
      <c r="C1" s="349" t="s">
        <v>112</v>
      </c>
      <c r="D1" s="361" t="s">
        <v>13</v>
      </c>
      <c r="E1" s="350" t="s">
        <v>37</v>
      </c>
      <c r="F1" s="350" t="s">
        <v>38</v>
      </c>
      <c r="G1" s="347" t="s">
        <v>14</v>
      </c>
      <c r="H1" s="348"/>
      <c r="I1" s="349"/>
      <c r="J1" s="347" t="s">
        <v>86</v>
      </c>
      <c r="K1" s="348"/>
      <c r="L1" s="349"/>
    </row>
    <row r="2" spans="1:12">
      <c r="A2" s="355"/>
      <c r="B2" s="357"/>
      <c r="C2" s="359"/>
      <c r="D2" s="362"/>
      <c r="E2" s="351"/>
      <c r="F2" s="351"/>
      <c r="G2" s="75" t="s">
        <v>39</v>
      </c>
      <c r="H2" s="76" t="s">
        <v>40</v>
      </c>
      <c r="I2" s="77" t="s">
        <v>41</v>
      </c>
      <c r="J2" s="78" t="s">
        <v>42</v>
      </c>
      <c r="K2" s="79" t="s">
        <v>43</v>
      </c>
      <c r="L2" s="80" t="s">
        <v>44</v>
      </c>
    </row>
    <row r="3" spans="1:12" ht="15.75" thickBot="1">
      <c r="A3" s="356"/>
      <c r="B3" s="358"/>
      <c r="C3" s="360"/>
      <c r="D3" s="362"/>
      <c r="E3" s="352"/>
      <c r="F3" s="352"/>
      <c r="G3" s="81" t="s">
        <v>15</v>
      </c>
      <c r="H3" s="82" t="s">
        <v>16</v>
      </c>
      <c r="I3" s="83" t="s">
        <v>16</v>
      </c>
      <c r="J3" s="84" t="s">
        <v>45</v>
      </c>
      <c r="K3" s="85" t="s">
        <v>46</v>
      </c>
      <c r="L3" s="86" t="s">
        <v>46</v>
      </c>
    </row>
    <row r="4" spans="1:12" ht="15.75" thickBot="1">
      <c r="A4" s="87" t="s">
        <v>17</v>
      </c>
      <c r="B4" s="88">
        <v>0</v>
      </c>
      <c r="C4" s="89" t="s">
        <v>18</v>
      </c>
      <c r="D4" s="90" t="s">
        <v>19</v>
      </c>
      <c r="E4" s="91">
        <v>0.65</v>
      </c>
      <c r="F4" s="91">
        <v>1.1000000000000001</v>
      </c>
      <c r="G4" s="92">
        <v>94.77</v>
      </c>
      <c r="H4" s="93">
        <v>427</v>
      </c>
      <c r="I4" s="94">
        <v>0.28000000000000003</v>
      </c>
      <c r="J4" s="95">
        <f>G4*3.6</f>
        <v>341.17199999999997</v>
      </c>
      <c r="K4" s="96">
        <f>H4*3.6</f>
        <v>1537.2</v>
      </c>
      <c r="L4" s="97">
        <f>I4*3.6</f>
        <v>1.0080000000000002</v>
      </c>
    </row>
    <row r="5" spans="1:12" ht="14.25" customHeight="1">
      <c r="A5" s="353" t="s">
        <v>20</v>
      </c>
      <c r="B5" s="98">
        <v>1</v>
      </c>
      <c r="C5" s="99" t="s">
        <v>21</v>
      </c>
      <c r="D5" s="100" t="s">
        <v>22</v>
      </c>
      <c r="E5" s="101">
        <v>0.95</v>
      </c>
      <c r="F5" s="101">
        <v>1.3</v>
      </c>
      <c r="G5" s="102">
        <v>93.49</v>
      </c>
      <c r="H5" s="103"/>
      <c r="I5" s="103"/>
      <c r="J5" s="104">
        <f t="shared" ref="J5" si="0">G5*3.6</f>
        <v>336.56399999999996</v>
      </c>
      <c r="K5" s="105"/>
      <c r="L5" s="106"/>
    </row>
    <row r="6" spans="1:12" ht="15" customHeight="1">
      <c r="A6" s="353"/>
      <c r="B6" s="107">
        <v>2</v>
      </c>
      <c r="C6" s="108" t="s">
        <v>23</v>
      </c>
      <c r="D6" s="109" t="s">
        <v>5</v>
      </c>
      <c r="E6" s="110">
        <v>2.8</v>
      </c>
      <c r="F6" s="110">
        <v>3</v>
      </c>
      <c r="G6" s="111">
        <v>193.88888888888889</v>
      </c>
      <c r="H6" s="103"/>
      <c r="I6" s="103"/>
      <c r="J6" s="104">
        <v>698</v>
      </c>
      <c r="K6" s="112"/>
      <c r="L6" s="113"/>
    </row>
    <row r="7" spans="1:12" ht="16.350000000000001" customHeight="1">
      <c r="A7" s="353"/>
      <c r="B7" s="107">
        <v>3</v>
      </c>
      <c r="C7" s="108" t="s">
        <v>24</v>
      </c>
      <c r="D7" s="109" t="s">
        <v>5</v>
      </c>
      <c r="E7" s="110">
        <v>2.9</v>
      </c>
      <c r="F7" s="110">
        <v>3</v>
      </c>
      <c r="G7" s="111">
        <v>193.88888888888889</v>
      </c>
      <c r="H7" s="103"/>
      <c r="I7" s="103"/>
      <c r="J7" s="104">
        <v>698</v>
      </c>
      <c r="K7" s="112"/>
      <c r="L7" s="113"/>
    </row>
    <row r="8" spans="1:12">
      <c r="A8" s="353"/>
      <c r="B8" s="107">
        <v>4</v>
      </c>
      <c r="C8" s="108" t="s">
        <v>25</v>
      </c>
      <c r="D8" s="109" t="s">
        <v>5</v>
      </c>
      <c r="E8" s="110">
        <v>2.2000000000000002</v>
      </c>
      <c r="F8" s="110">
        <v>3</v>
      </c>
      <c r="G8" s="111">
        <v>193.88888888888889</v>
      </c>
      <c r="H8" s="103"/>
      <c r="I8" s="103"/>
      <c r="J8" s="104">
        <v>698</v>
      </c>
      <c r="K8" s="112"/>
      <c r="L8" s="113"/>
    </row>
    <row r="9" spans="1:12">
      <c r="A9" s="353"/>
      <c r="B9" s="107">
        <v>5</v>
      </c>
      <c r="C9" s="108" t="s">
        <v>26</v>
      </c>
      <c r="D9" s="109" t="s">
        <v>5</v>
      </c>
      <c r="E9" s="110">
        <v>3.9</v>
      </c>
      <c r="F9" s="110">
        <v>3</v>
      </c>
      <c r="G9" s="111">
        <v>193.88888888888889</v>
      </c>
      <c r="H9" s="103"/>
      <c r="I9" s="103"/>
      <c r="J9" s="104">
        <v>698</v>
      </c>
      <c r="K9" s="112"/>
      <c r="L9" s="113"/>
    </row>
    <row r="10" spans="1:12">
      <c r="A10" s="353"/>
      <c r="B10" s="107">
        <v>6</v>
      </c>
      <c r="C10" s="108" t="s">
        <v>27</v>
      </c>
      <c r="D10" s="109" t="s">
        <v>28</v>
      </c>
      <c r="E10" s="110">
        <v>0.95</v>
      </c>
      <c r="F10" s="110">
        <v>1.1000000000000001</v>
      </c>
      <c r="G10" s="114">
        <v>55.44</v>
      </c>
      <c r="H10" s="115">
        <v>0.3</v>
      </c>
      <c r="I10" s="116"/>
      <c r="J10" s="104">
        <f t="shared" ref="J10:K15" si="1">G10*3.6</f>
        <v>199.584</v>
      </c>
      <c r="K10" s="117">
        <f t="shared" si="1"/>
        <v>1.08</v>
      </c>
      <c r="L10" s="118"/>
    </row>
    <row r="11" spans="1:12">
      <c r="A11" s="353"/>
      <c r="B11" s="107">
        <v>7</v>
      </c>
      <c r="C11" s="108" t="s">
        <v>29</v>
      </c>
      <c r="D11" s="109" t="s">
        <v>28</v>
      </c>
      <c r="E11" s="110">
        <v>0.95</v>
      </c>
      <c r="F11" s="110">
        <v>1.1000000000000001</v>
      </c>
      <c r="G11" s="114">
        <v>55.44</v>
      </c>
      <c r="H11" s="115">
        <v>0.3</v>
      </c>
      <c r="I11" s="116"/>
      <c r="J11" s="104">
        <f t="shared" si="1"/>
        <v>199.584</v>
      </c>
      <c r="K11" s="117">
        <f t="shared" si="1"/>
        <v>1.08</v>
      </c>
      <c r="L11" s="118"/>
    </row>
    <row r="12" spans="1:12">
      <c r="A12" s="353"/>
      <c r="B12" s="107">
        <v>8</v>
      </c>
      <c r="C12" s="108" t="s">
        <v>30</v>
      </c>
      <c r="D12" s="109" t="s">
        <v>3</v>
      </c>
      <c r="E12" s="110">
        <v>0.95</v>
      </c>
      <c r="F12" s="110">
        <v>1.1000000000000001</v>
      </c>
      <c r="G12" s="114">
        <v>76.56</v>
      </c>
      <c r="H12" s="115">
        <v>2</v>
      </c>
      <c r="I12" s="119">
        <f>0.12/1000</f>
        <v>1.1999999999999999E-4</v>
      </c>
      <c r="J12" s="104">
        <f t="shared" si="1"/>
        <v>275.61600000000004</v>
      </c>
      <c r="K12" s="117">
        <f t="shared" si="1"/>
        <v>7.2</v>
      </c>
      <c r="L12" s="120">
        <f>I12*3.6</f>
        <v>4.3199999999999998E-4</v>
      </c>
    </row>
    <row r="13" spans="1:12">
      <c r="A13" s="353"/>
      <c r="B13" s="107">
        <v>10</v>
      </c>
      <c r="C13" s="108" t="s">
        <v>32</v>
      </c>
      <c r="D13" s="109" t="s">
        <v>4</v>
      </c>
      <c r="E13" s="110">
        <v>0.85</v>
      </c>
      <c r="F13" s="110">
        <v>1.1000000000000001</v>
      </c>
      <c r="G13" s="121">
        <v>112</v>
      </c>
      <c r="H13" s="115">
        <v>16</v>
      </c>
      <c r="I13" s="122"/>
      <c r="J13" s="104">
        <v>0</v>
      </c>
      <c r="K13" s="117">
        <f t="shared" si="1"/>
        <v>57.6</v>
      </c>
      <c r="L13" s="118"/>
    </row>
    <row r="14" spans="1:12">
      <c r="A14" s="353"/>
      <c r="B14" s="107">
        <v>11</v>
      </c>
      <c r="C14" s="108" t="s">
        <v>33</v>
      </c>
      <c r="D14" s="109" t="s">
        <v>34</v>
      </c>
      <c r="E14" s="110">
        <v>0.85</v>
      </c>
      <c r="F14" s="110">
        <v>0.2</v>
      </c>
      <c r="G14" s="121">
        <v>112</v>
      </c>
      <c r="H14" s="115">
        <v>16</v>
      </c>
      <c r="I14" s="122"/>
      <c r="J14" s="104">
        <v>0</v>
      </c>
      <c r="K14" s="117">
        <f t="shared" si="1"/>
        <v>57.6</v>
      </c>
      <c r="L14" s="118"/>
    </row>
    <row r="15" spans="1:12">
      <c r="A15" s="353"/>
      <c r="B15" s="107">
        <v>12</v>
      </c>
      <c r="C15" s="108" t="s">
        <v>35</v>
      </c>
      <c r="D15" s="109" t="s">
        <v>34</v>
      </c>
      <c r="E15" s="110">
        <v>0.85</v>
      </c>
      <c r="F15" s="110">
        <v>0.2</v>
      </c>
      <c r="G15" s="123">
        <v>112</v>
      </c>
      <c r="H15" s="115">
        <v>16</v>
      </c>
      <c r="I15" s="124"/>
      <c r="J15" s="104">
        <v>0</v>
      </c>
      <c r="K15" s="117">
        <f t="shared" si="1"/>
        <v>57.6</v>
      </c>
      <c r="L15" s="118"/>
    </row>
    <row r="16" spans="1:12" ht="15.75" thickBot="1">
      <c r="A16" s="354"/>
      <c r="B16" s="125">
        <v>13</v>
      </c>
      <c r="C16" s="126" t="s">
        <v>36</v>
      </c>
      <c r="D16" s="127" t="s">
        <v>5</v>
      </c>
      <c r="E16" s="128">
        <v>1</v>
      </c>
      <c r="F16" s="128">
        <v>3</v>
      </c>
      <c r="G16" s="129">
        <f>J16/3.6</f>
        <v>193.88888888888889</v>
      </c>
      <c r="H16" s="130"/>
      <c r="I16" s="130"/>
      <c r="J16" s="131">
        <v>698</v>
      </c>
      <c r="K16" s="132"/>
      <c r="L16" s="133"/>
    </row>
    <row r="17" spans="1:12">
      <c r="A17" s="134" t="s">
        <v>69</v>
      </c>
      <c r="B17" s="135">
        <v>0</v>
      </c>
      <c r="C17" s="136" t="s">
        <v>55</v>
      </c>
      <c r="D17" s="137"/>
      <c r="E17" s="138"/>
      <c r="F17" s="138"/>
      <c r="G17" s="139"/>
      <c r="H17" s="140"/>
      <c r="I17" s="140"/>
      <c r="J17" s="141"/>
      <c r="K17" s="142"/>
      <c r="L17" s="143"/>
    </row>
    <row r="18" spans="1:12" ht="15.75" thickBot="1">
      <c r="A18" s="134"/>
      <c r="B18" s="144">
        <v>9</v>
      </c>
      <c r="C18" s="145" t="s">
        <v>31</v>
      </c>
      <c r="D18" s="146" t="s">
        <v>19</v>
      </c>
      <c r="E18" s="147">
        <v>0.85</v>
      </c>
      <c r="F18" s="147">
        <v>1.1000000000000001</v>
      </c>
      <c r="G18" s="148">
        <v>94.77</v>
      </c>
      <c r="H18" s="149">
        <v>18</v>
      </c>
      <c r="I18" s="150"/>
      <c r="J18" s="151">
        <f t="shared" ref="J18:K18" si="2">G18*3.6</f>
        <v>341.17199999999997</v>
      </c>
      <c r="K18" s="152">
        <f t="shared" si="2"/>
        <v>64.8</v>
      </c>
      <c r="L18" s="153"/>
    </row>
    <row r="19" spans="1:12">
      <c r="A19" s="154" t="s">
        <v>47</v>
      </c>
      <c r="B19" s="339" t="s">
        <v>48</v>
      </c>
      <c r="C19" s="339"/>
      <c r="D19" s="339"/>
      <c r="E19" s="339"/>
      <c r="F19" s="339"/>
      <c r="G19" s="339"/>
      <c r="H19" s="339"/>
      <c r="I19" s="339"/>
      <c r="J19" s="339"/>
      <c r="K19" s="339"/>
      <c r="L19" s="340"/>
    </row>
    <row r="20" spans="1:12">
      <c r="A20" s="155" t="s">
        <v>49</v>
      </c>
      <c r="B20" s="341" t="s">
        <v>50</v>
      </c>
      <c r="C20" s="341"/>
      <c r="D20" s="341"/>
      <c r="E20" s="341"/>
      <c r="F20" s="341"/>
      <c r="G20" s="341"/>
      <c r="H20" s="341"/>
      <c r="I20" s="341"/>
      <c r="J20" s="341"/>
      <c r="K20" s="341"/>
      <c r="L20" s="342"/>
    </row>
    <row r="21" spans="1:12" ht="30.6" customHeight="1">
      <c r="A21" s="155" t="s">
        <v>51</v>
      </c>
      <c r="B21" s="343" t="s">
        <v>52</v>
      </c>
      <c r="C21" s="343"/>
      <c r="D21" s="343"/>
      <c r="E21" s="343"/>
      <c r="F21" s="343"/>
      <c r="G21" s="343"/>
      <c r="H21" s="343"/>
      <c r="I21" s="343"/>
      <c r="J21" s="343"/>
      <c r="K21" s="343"/>
      <c r="L21" s="344"/>
    </row>
    <row r="22" spans="1:12" ht="40.700000000000003" customHeight="1" thickBot="1">
      <c r="A22" s="156" t="s">
        <v>53</v>
      </c>
      <c r="B22" s="345" t="s">
        <v>139</v>
      </c>
      <c r="C22" s="345"/>
      <c r="D22" s="345"/>
      <c r="E22" s="345"/>
      <c r="F22" s="345"/>
      <c r="G22" s="345"/>
      <c r="H22" s="345"/>
      <c r="I22" s="345"/>
      <c r="J22" s="345"/>
      <c r="K22" s="345"/>
      <c r="L22" s="346"/>
    </row>
    <row r="24" spans="1:12" ht="15.75" thickBot="1">
      <c r="A24" s="157" t="s">
        <v>6</v>
      </c>
    </row>
    <row r="25" spans="1:12" ht="48.2" customHeight="1">
      <c r="A25" s="157" t="s">
        <v>85</v>
      </c>
      <c r="C25" s="363" t="s">
        <v>129</v>
      </c>
      <c r="D25" s="361" t="s">
        <v>13</v>
      </c>
      <c r="E25" s="350" t="s">
        <v>37</v>
      </c>
      <c r="F25" s="350" t="s">
        <v>38</v>
      </c>
      <c r="G25" s="347" t="s">
        <v>14</v>
      </c>
      <c r="H25" s="348"/>
      <c r="I25" s="349"/>
      <c r="J25" s="347" t="s">
        <v>86</v>
      </c>
      <c r="K25" s="348"/>
      <c r="L25" s="349"/>
    </row>
    <row r="26" spans="1:12">
      <c r="C26" s="364"/>
      <c r="D26" s="362"/>
      <c r="E26" s="351"/>
      <c r="F26" s="351"/>
      <c r="G26" s="75" t="s">
        <v>39</v>
      </c>
      <c r="H26" s="76" t="s">
        <v>40</v>
      </c>
      <c r="I26" s="77" t="s">
        <v>41</v>
      </c>
      <c r="J26" s="78" t="s">
        <v>42</v>
      </c>
      <c r="K26" s="79" t="s">
        <v>43</v>
      </c>
      <c r="L26" s="80" t="s">
        <v>44</v>
      </c>
    </row>
    <row r="27" spans="1:12" ht="15.75" thickBot="1">
      <c r="C27" s="365"/>
      <c r="D27" s="362"/>
      <c r="E27" s="352"/>
      <c r="F27" s="352"/>
      <c r="G27" s="81" t="s">
        <v>15</v>
      </c>
      <c r="H27" s="82" t="s">
        <v>16</v>
      </c>
      <c r="I27" s="83" t="s">
        <v>16</v>
      </c>
      <c r="J27" s="84" t="s">
        <v>45</v>
      </c>
      <c r="K27" s="85" t="s">
        <v>46</v>
      </c>
      <c r="L27" s="86" t="s">
        <v>46</v>
      </c>
    </row>
    <row r="28" spans="1:12" ht="15.75" thickBot="1">
      <c r="C28" s="90" t="s">
        <v>18</v>
      </c>
      <c r="D28" s="158" t="str">
        <f>VLOOKUP($C28,$C$4:$L$18,2,FALSE)</f>
        <v>paliwo stałe</v>
      </c>
      <c r="E28" s="91">
        <f>VLOOKUP($C28,$C$4:$L$18,3,FALSE)</f>
        <v>0.65</v>
      </c>
      <c r="F28" s="91">
        <f>VLOOKUP($C28,$C$4:$L$18,4,FALSE)</f>
        <v>1.1000000000000001</v>
      </c>
      <c r="G28" s="159">
        <f>VLOOKUP($C28,$C$4:$L$18,5,FALSE)</f>
        <v>94.77</v>
      </c>
      <c r="H28" s="160">
        <f>VLOOKUP($C28,$C$4:$L$18,6,FALSE)</f>
        <v>427</v>
      </c>
      <c r="I28" s="161">
        <f>VLOOKUP($C28,$C$4:$L$18,7,FALSE)</f>
        <v>0.28000000000000003</v>
      </c>
      <c r="J28" s="162">
        <f>VLOOKUP($C28,$C$4:$L$18,8,FALSE)</f>
        <v>341.17199999999997</v>
      </c>
      <c r="K28" s="163">
        <f>VLOOKUP($C28,$C$4:$L$18,9,FALSE)</f>
        <v>1537.2</v>
      </c>
      <c r="L28" s="164">
        <f>VLOOKUP($C28,$C$4:$L$18,10,FALSE)</f>
        <v>1.0080000000000002</v>
      </c>
    </row>
    <row r="29" spans="1:12">
      <c r="C29" s="165" t="s">
        <v>113</v>
      </c>
      <c r="D29" s="166" t="str">
        <f>VLOOKUP(C5,$C$4:$L$18,2,FALSE)</f>
        <v>sieć ciepłownicza</v>
      </c>
      <c r="E29" s="167">
        <f>VLOOKUP(C5,$C$4:$L$18,3,FALSE)</f>
        <v>0.95</v>
      </c>
      <c r="F29" s="167">
        <f>VLOOKUP(C5,$C$4:$L$18,4,FALSE)</f>
        <v>1.3</v>
      </c>
      <c r="G29" s="168">
        <f>VLOOKUP(C5,$C$4:$L$18,5,FALSE)</f>
        <v>93.49</v>
      </c>
      <c r="H29" s="169">
        <f>VLOOKUP(C5,$C$4:$L$18,6,FALSE)</f>
        <v>0</v>
      </c>
      <c r="I29" s="170">
        <f>VLOOKUP(C5,$C$4:$L$18,7,FALSE)</f>
        <v>0</v>
      </c>
      <c r="J29" s="171">
        <f>VLOOKUP(C5,$C$4:$L$18,8,FALSE)</f>
        <v>336.56399999999996</v>
      </c>
      <c r="K29" s="172">
        <f>VLOOKUP(C5,$C$4:$L$18,9,FALSE)</f>
        <v>0</v>
      </c>
      <c r="L29" s="173">
        <f>VLOOKUP(C5,$C$4:$L$18,10,FALSE)</f>
        <v>0</v>
      </c>
    </row>
    <row r="30" spans="1:12">
      <c r="C30" s="174" t="s">
        <v>128</v>
      </c>
      <c r="D30" s="175" t="str">
        <f>VLOOKUP(C6,$C$4:$L$18,2,FALSE)</f>
        <v>energia elektryczna</v>
      </c>
      <c r="E30" s="176">
        <f>VLOOKUP(C6,$C$4:$L$18,3,FALSE)</f>
        <v>2.8</v>
      </c>
      <c r="F30" s="176">
        <f>VLOOKUP(C6,$C$4:$L$18,4,FALSE)</f>
        <v>3</v>
      </c>
      <c r="G30" s="177">
        <f>VLOOKUP(C6,$C$4:$L$18,5,FALSE)</f>
        <v>193.88888888888889</v>
      </c>
      <c r="H30" s="178">
        <f>VLOOKUP(C6,$C$4:$L$18,6,FALSE)</f>
        <v>0</v>
      </c>
      <c r="I30" s="179">
        <f>VLOOKUP(C6,$C$4:$L$18,7,FALSE)</f>
        <v>0</v>
      </c>
      <c r="J30" s="180">
        <f>VLOOKUP(C6,$C$4:$L$18,8,FALSE)</f>
        <v>698</v>
      </c>
      <c r="K30" s="181">
        <f>VLOOKUP(C6,$C$4:$L$18,9,FALSE)</f>
        <v>0</v>
      </c>
      <c r="L30" s="182">
        <f>VLOOKUP(C6,$C$4:$L$18,10,FALSE)</f>
        <v>0</v>
      </c>
    </row>
    <row r="31" spans="1:12">
      <c r="C31" s="174" t="s">
        <v>114</v>
      </c>
      <c r="D31" s="175" t="str">
        <f>VLOOKUP(C10,$C$4:$L$18,2,FALSE)</f>
        <v>gaz ziemny</v>
      </c>
      <c r="E31" s="176">
        <f>VLOOKUP(C10,$C$4:$L$18,3,FALSE)</f>
        <v>0.95</v>
      </c>
      <c r="F31" s="176">
        <f>VLOOKUP(C10,$C$4:$L$18,4,FALSE)</f>
        <v>1.1000000000000001</v>
      </c>
      <c r="G31" s="177">
        <f>VLOOKUP(C10,$C$4:$L$18,5,FALSE)</f>
        <v>55.44</v>
      </c>
      <c r="H31" s="178">
        <f>VLOOKUP(C10,$C$4:$L$18,6,FALSE)</f>
        <v>0.3</v>
      </c>
      <c r="I31" s="179">
        <f>VLOOKUP(C10,$C$4:$L$18,7,FALSE)</f>
        <v>0</v>
      </c>
      <c r="J31" s="180">
        <f>VLOOKUP(C10,$C$4:$L$18,8,FALSE)</f>
        <v>199.584</v>
      </c>
      <c r="K31" s="181">
        <f>VLOOKUP(C10,$C$4:$L$18,9,FALSE)</f>
        <v>1.08</v>
      </c>
      <c r="L31" s="182">
        <f>VLOOKUP(C10,$C$4:$L$18,10,FALSE)</f>
        <v>0</v>
      </c>
    </row>
    <row r="32" spans="1:12">
      <c r="C32" s="174" t="s">
        <v>115</v>
      </c>
      <c r="D32" s="175" t="str">
        <f>VLOOKUP(C12,$C$4:$L$18,2,FALSE)</f>
        <v>olej opałowy</v>
      </c>
      <c r="E32" s="176">
        <f>VLOOKUP(C12,$C$4:$L$18,3,FALSE)</f>
        <v>0.95</v>
      </c>
      <c r="F32" s="176">
        <f>VLOOKUP(C12,$C$4:$L$18,4,FALSE)</f>
        <v>1.1000000000000001</v>
      </c>
      <c r="G32" s="177">
        <f>VLOOKUP(C12,$C$4:$L$18,5,FALSE)</f>
        <v>76.56</v>
      </c>
      <c r="H32" s="178">
        <f>VLOOKUP(C12,$C$4:$L$18,6,FALSE)</f>
        <v>2</v>
      </c>
      <c r="I32" s="179">
        <f>VLOOKUP(C12,$C$4:$L$18,7,FALSE)</f>
        <v>1.1999999999999999E-4</v>
      </c>
      <c r="J32" s="180">
        <f>VLOOKUP(C12,$C$4:$L$18,8,FALSE)</f>
        <v>275.61600000000004</v>
      </c>
      <c r="K32" s="181">
        <f>VLOOKUP(C12,$C$4:$L$18,9,FALSE)</f>
        <v>7.2</v>
      </c>
      <c r="L32" s="182">
        <f>VLOOKUP(C12,$C$4:$L$18,10,FALSE)</f>
        <v>4.3199999999999998E-4</v>
      </c>
    </row>
    <row r="33" spans="3:12">
      <c r="C33" s="183" t="s">
        <v>116</v>
      </c>
      <c r="D33" s="175" t="str">
        <f>VLOOKUP(C18,$C$4:$L$18,2,FALSE)</f>
        <v>paliwo stałe</v>
      </c>
      <c r="E33" s="176">
        <f>VLOOKUP(C18,$C$4:$L$18,3,FALSE)</f>
        <v>0.85</v>
      </c>
      <c r="F33" s="176">
        <f>VLOOKUP(C18,$C$4:$L$18,4,FALSE)</f>
        <v>1.1000000000000001</v>
      </c>
      <c r="G33" s="177">
        <f>VLOOKUP(C18,$C$4:$L$18,5,FALSE)</f>
        <v>94.77</v>
      </c>
      <c r="H33" s="178">
        <f>VLOOKUP(C18,$C$4:$L$18,6,FALSE)</f>
        <v>18</v>
      </c>
      <c r="I33" s="179">
        <f>VLOOKUP(C18,$C$4:$L$18,7,FALSE)</f>
        <v>0</v>
      </c>
      <c r="J33" s="180">
        <f>VLOOKUP(C18,$C$4:$L$18,8,FALSE)</f>
        <v>341.17199999999997</v>
      </c>
      <c r="K33" s="181">
        <f>VLOOKUP(C18,$C$4:$L$18,9,FALSE)</f>
        <v>64.8</v>
      </c>
      <c r="L33" s="182">
        <f>VLOOKUP(C18,$C$4:$L$18,10,FALSE)</f>
        <v>0</v>
      </c>
    </row>
    <row r="34" spans="3:12">
      <c r="C34" s="174" t="s">
        <v>117</v>
      </c>
      <c r="D34" s="175" t="str">
        <f>VLOOKUP(C13,$C$4:$L$18,2,FALSE)</f>
        <v>biomasa</v>
      </c>
      <c r="E34" s="176">
        <f>VLOOKUP(C13,$C$4:$L$18,3,FALSE)</f>
        <v>0.85</v>
      </c>
      <c r="F34" s="176">
        <f>VLOOKUP(C13,$C$4:$L$18,4,FALSE)</f>
        <v>1.1000000000000001</v>
      </c>
      <c r="G34" s="177">
        <f>VLOOKUP(C13,$C$4:$L$18,5,FALSE)</f>
        <v>112</v>
      </c>
      <c r="H34" s="178">
        <f>VLOOKUP(C13,$C$4:$L$18,6,FALSE)</f>
        <v>16</v>
      </c>
      <c r="I34" s="179">
        <f>VLOOKUP(C13,$C$4:$L$18,7,FALSE)</f>
        <v>0</v>
      </c>
      <c r="J34" s="180">
        <f>VLOOKUP(C13,$C$4:$L$18,8,FALSE)</f>
        <v>0</v>
      </c>
      <c r="K34" s="181">
        <f>VLOOKUP(C13,$C$4:$L$18,9,FALSE)</f>
        <v>57.6</v>
      </c>
      <c r="L34" s="182">
        <f>VLOOKUP(C13,$C$4:$L$18,10,FALSE)</f>
        <v>0</v>
      </c>
    </row>
    <row r="35" spans="3:12" ht="15.75" thickBot="1">
      <c r="C35" s="184" t="s">
        <v>36</v>
      </c>
      <c r="D35" s="185" t="str">
        <f t="shared" ref="D35" si="3">VLOOKUP($C35,$C$4:$L$18,2,FALSE)</f>
        <v>energia elektryczna</v>
      </c>
      <c r="E35" s="186">
        <f t="shared" ref="E35" si="4">VLOOKUP($C35,$C$4:$L$18,3,FALSE)</f>
        <v>1</v>
      </c>
      <c r="F35" s="186">
        <f t="shared" ref="F35" si="5">VLOOKUP($C35,$C$4:$L$18,4,FALSE)</f>
        <v>3</v>
      </c>
      <c r="G35" s="187">
        <f t="shared" ref="G35" si="6">VLOOKUP($C35,$C$4:$L$18,5,FALSE)</f>
        <v>193.88888888888889</v>
      </c>
      <c r="H35" s="188">
        <f t="shared" ref="H35" si="7">VLOOKUP($C35,$C$4:$L$18,6,FALSE)</f>
        <v>0</v>
      </c>
      <c r="I35" s="189">
        <f t="shared" ref="I35" si="8">VLOOKUP($C35,$C$4:$L$18,7,FALSE)</f>
        <v>0</v>
      </c>
      <c r="J35" s="190">
        <f t="shared" ref="J35" si="9">VLOOKUP($C35,$C$4:$L$18,8,FALSE)</f>
        <v>698</v>
      </c>
      <c r="K35" s="191">
        <f t="shared" ref="K35" si="10">VLOOKUP($C35,$C$4:$L$18,9,FALSE)</f>
        <v>0</v>
      </c>
      <c r="L35" s="192">
        <f t="shared" ref="L35" si="11">VLOOKUP($C35,$C$4:$L$18,10,FALSE)</f>
        <v>0</v>
      </c>
    </row>
  </sheetData>
  <sheetProtection algorithmName="SHA-512" hashValue="7Ly+hf9GR4dmadbgNW4QBRPRljWGxOXWM2qnoxaYenfmsvYfhQU8PSlDQOS4dqrbd2yttQ2396VREz0nTaxe5Q==" saltValue="/s8IgKN/prKKyh2VqLbFXA==" spinCount="100000" sheet="1" objects="1" scenarios="1"/>
  <mergeCells count="19">
    <mergeCell ref="G25:I25"/>
    <mergeCell ref="J25:L25"/>
    <mergeCell ref="C25:C27"/>
    <mergeCell ref="D25:D27"/>
    <mergeCell ref="E25:E27"/>
    <mergeCell ref="F25:F27"/>
    <mergeCell ref="A5:A16"/>
    <mergeCell ref="A1:A3"/>
    <mergeCell ref="B1:B3"/>
    <mergeCell ref="C1:C3"/>
    <mergeCell ref="D1:D3"/>
    <mergeCell ref="B19:L19"/>
    <mergeCell ref="B20:L20"/>
    <mergeCell ref="B21:L21"/>
    <mergeCell ref="B22:L22"/>
    <mergeCell ref="J1:L1"/>
    <mergeCell ref="G1:I1"/>
    <mergeCell ref="E1:E3"/>
    <mergeCell ref="F1:F3"/>
  </mergeCells>
  <pageMargins left="0.70866141732283472" right="0.70866141732283472" top="1.3385826771653544" bottom="0.74803149606299213" header="0.31496062992125984" footer="0.31496062992125984"/>
  <pageSetup scale="57" fitToHeight="0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3</vt:i4>
      </vt:variant>
    </vt:vector>
  </HeadingPairs>
  <TitlesOfParts>
    <vt:vector size="6" baseType="lpstr">
      <vt:lpstr>Instrukcja wypełniania DPAE</vt:lpstr>
      <vt:lpstr>DPAE</vt:lpstr>
      <vt:lpstr>Arkusz 1</vt:lpstr>
      <vt:lpstr>'Arkusz 1'!Obszar_wydruku</vt:lpstr>
      <vt:lpstr>DPAE!Obszar_wydruku</vt:lpstr>
      <vt:lpstr>'Instrukcja wypełniania DPAE'!Obszar_wydruku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Oblekowski</dc:creator>
  <cp:lastModifiedBy>oem</cp:lastModifiedBy>
  <cp:lastPrinted>2022-12-29T12:30:34Z</cp:lastPrinted>
  <dcterms:created xsi:type="dcterms:W3CDTF">2015-06-05T18:19:34Z</dcterms:created>
  <dcterms:modified xsi:type="dcterms:W3CDTF">2023-01-13T10:39:04Z</dcterms:modified>
</cp:coreProperties>
</file>