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1"/>
  </bookViews>
  <sheets>
    <sheet name="Arkusz1" sheetId="1" r:id="rId1"/>
    <sheet name="1" sheetId="2" r:id="rId2"/>
  </sheets>
  <definedNames>
    <definedName name="_xlnm.Print_Area" localSheetId="1">'1'!$A$1:$I$174</definedName>
  </definedNames>
  <calcPr fullCalcOnLoad="1"/>
</workbook>
</file>

<file path=xl/sharedStrings.xml><?xml version="1.0" encoding="utf-8"?>
<sst xmlns="http://schemas.openxmlformats.org/spreadsheetml/2006/main" count="442" uniqueCount="236">
  <si>
    <t>Dział</t>
  </si>
  <si>
    <t>010</t>
  </si>
  <si>
    <t>01005</t>
  </si>
  <si>
    <t>020</t>
  </si>
  <si>
    <t>02001</t>
  </si>
  <si>
    <t>600</t>
  </si>
  <si>
    <t>60014</t>
  </si>
  <si>
    <t>700</t>
  </si>
  <si>
    <t>70005</t>
  </si>
  <si>
    <t>710</t>
  </si>
  <si>
    <t>71015</t>
  </si>
  <si>
    <t>750</t>
  </si>
  <si>
    <t>75011</t>
  </si>
  <si>
    <t>75020</t>
  </si>
  <si>
    <t>Treść</t>
  </si>
  <si>
    <t>Rozdział</t>
  </si>
  <si>
    <t>Rolnictwo i łowiectwo</t>
  </si>
  <si>
    <t>Prace geodezyjno-urządzeniowe na potrzeby rolnictwa</t>
  </si>
  <si>
    <t>Leśnictwo</t>
  </si>
  <si>
    <t>Gospodarka leśna</t>
  </si>
  <si>
    <t>02002</t>
  </si>
  <si>
    <t>Nadzór nad gospodarką leśną</t>
  </si>
  <si>
    <t>Transport i łączność</t>
  </si>
  <si>
    <t>Drogi publiczne powiatowe</t>
  </si>
  <si>
    <t>Gospodarka mieszkaniowa</t>
  </si>
  <si>
    <t>Gospodarka gruntami i nieruchomościami</t>
  </si>
  <si>
    <t>Pozostała działalność</t>
  </si>
  <si>
    <t xml:space="preserve">Działalność usługowa </t>
  </si>
  <si>
    <t>Nadzór budowlany</t>
  </si>
  <si>
    <t>Administracja publiczna</t>
  </si>
  <si>
    <t>Urzędy wojewódzkie</t>
  </si>
  <si>
    <t>75019</t>
  </si>
  <si>
    <t>Rady powiatów</t>
  </si>
  <si>
    <t>Starostwa powiatowe</t>
  </si>
  <si>
    <t>75045</t>
  </si>
  <si>
    <t>Komisje poborowe</t>
  </si>
  <si>
    <t>75075</t>
  </si>
  <si>
    <t>75095</t>
  </si>
  <si>
    <t>754</t>
  </si>
  <si>
    <t>Bezpieczeństwo publiczne i ochrona przeciwpożarowa</t>
  </si>
  <si>
    <t>75404</t>
  </si>
  <si>
    <t>Komendy wojewódzkie Policji</t>
  </si>
  <si>
    <t>75411</t>
  </si>
  <si>
    <t>Komendy powiatowe Państwowej Straży Pożarnej</t>
  </si>
  <si>
    <t>75414</t>
  </si>
  <si>
    <t>75495</t>
  </si>
  <si>
    <t>Obrona cywilna</t>
  </si>
  <si>
    <t>757</t>
  </si>
  <si>
    <t>Obsługa długu publicznego</t>
  </si>
  <si>
    <t>75702</t>
  </si>
  <si>
    <t xml:space="preserve">Obsługa papierów wartościowych, kredytów i pożyczek jednostek samorządu terytorialnego </t>
  </si>
  <si>
    <t>75704</t>
  </si>
  <si>
    <t>Rozliczenia z tytułu poręczeń i gwarancji udzielonych przez Skarb Państwa</t>
  </si>
  <si>
    <t>758</t>
  </si>
  <si>
    <t>Różne rozliczenia</t>
  </si>
  <si>
    <t>75818</t>
  </si>
  <si>
    <t>75832</t>
  </si>
  <si>
    <t>Część równoważąca subwencji ogólnej powiatów</t>
  </si>
  <si>
    <t>801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</si>
  <si>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</si>
  <si>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</si>
  <si>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</si>
  <si>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</si>
  <si>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</si>
  <si>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</si>
  <si>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</si>
  <si>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</si>
  <si>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</si>
  <si>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80134</t>
  </si>
  <si>
    <t>Szkoły zawodowe specjalne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</si>
  <si>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</si>
  <si>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</si>
  <si>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</si>
  <si>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</si>
  <si>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</si>
  <si>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</si>
  <si>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</si>
  <si>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>85149</t>
  </si>
  <si>
    <t>Programy polityki zdrowotnej</t>
  </si>
  <si>
    <t>85156</t>
  </si>
  <si>
    <t>852</t>
  </si>
  <si>
    <t>Pomoc społeczna</t>
  </si>
  <si>
    <t>85202</t>
  </si>
  <si>
    <t>Domy pomocy społecznej</t>
  </si>
  <si>
    <t>85203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</si>
  <si>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</si>
  <si>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</si>
  <si>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</si>
  <si>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</si>
  <si>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</si>
  <si>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85231</t>
  </si>
  <si>
    <t>Pomoc dla cudzoziemców</t>
  </si>
  <si>
    <t>85295</t>
  </si>
  <si>
    <t>853</t>
  </si>
  <si>
    <t>85311</t>
  </si>
  <si>
    <t>85321</t>
  </si>
  <si>
    <t>Zespoły do spraw orzekania o niepłnosprawności</t>
  </si>
  <si>
    <t>85333</t>
  </si>
  <si>
    <t>Powiatowe urzędy pracy</t>
  </si>
  <si>
    <t>854</t>
  </si>
  <si>
    <t>Edukacyjna opieka wychowawcza</t>
  </si>
  <si>
    <t>85403</t>
  </si>
  <si>
    <t>85406</t>
  </si>
  <si>
    <t>Poradnie psychologiczno-pedagogiczne, w tym poradnie specjalistyczne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</si>
  <si>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</si>
  <si>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</si>
  <si>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</si>
  <si>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</si>
  <si>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</si>
  <si>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</si>
  <si>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85446</t>
  </si>
  <si>
    <t>85495</t>
  </si>
  <si>
    <t>900</t>
  </si>
  <si>
    <t>Gospodarka komunalna i ochrona środowiska</t>
  </si>
  <si>
    <t>90095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</si>
  <si>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</si>
  <si>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</si>
  <si>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</si>
  <si>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</si>
  <si>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</si>
  <si>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</si>
  <si>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92120</t>
  </si>
  <si>
    <t>Ochrona zabytków i opieka nad zabytkami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</si>
  <si>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</si>
  <si>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</si>
  <si>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</si>
  <si>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</si>
  <si>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</si>
  <si>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</si>
  <si>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92695</t>
  </si>
  <si>
    <t>Ośrodki wsparcia</t>
  </si>
  <si>
    <t>1</t>
  </si>
  <si>
    <t>2</t>
  </si>
  <si>
    <t>3</t>
  </si>
  <si>
    <t>Promocja jednostek samorządu terytorialnego</t>
  </si>
  <si>
    <t>Składki na ubezpieczenie zdrowotne oraz świadczenia dla osób nieobjętych obowiązkiem ubezpieczenia zdrowotnego</t>
  </si>
  <si>
    <t>Pozostałe zadania w zakresie polityki społecznej</t>
  </si>
  <si>
    <t>Rehabilitacja zawodowa i społeczna osób niepełnosprawnych</t>
  </si>
  <si>
    <t>Specjalne ośrodki szkolo-wychowawcze</t>
  </si>
  <si>
    <t>Rezerwy ogólne i celowe</t>
  </si>
  <si>
    <t>Rodzaj wydatków</t>
  </si>
  <si>
    <t>bieżące</t>
  </si>
  <si>
    <t>71095</t>
  </si>
  <si>
    <t>majątkowe</t>
  </si>
  <si>
    <t>6</t>
  </si>
  <si>
    <t>7</t>
  </si>
  <si>
    <t>75478</t>
  </si>
  <si>
    <t>Usuwanie skutków klęsk żywiołowych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</si>
  <si>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</si>
  <si>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</si>
  <si>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85334</t>
  </si>
  <si>
    <t>85395</t>
  </si>
  <si>
    <t>Pomoc dla repatriantów</t>
  </si>
  <si>
    <t>90002</t>
  </si>
  <si>
    <t>Gospodarka odpadami</t>
  </si>
  <si>
    <t>Utrzymanie zieleni w miastach i gminach</t>
  </si>
  <si>
    <t>90004</t>
  </si>
  <si>
    <t>85421</t>
  </si>
  <si>
    <t>Młodzieżowe ośrodki socjoterapii</t>
  </si>
  <si>
    <t>Ogółem:</t>
  </si>
  <si>
    <t>Wydatki</t>
  </si>
  <si>
    <t>630</t>
  </si>
  <si>
    <t>Turystyka</t>
  </si>
  <si>
    <t>63003</t>
  </si>
  <si>
    <t xml:space="preserve">Zadania w zakresie upowszechniania turystyki </t>
  </si>
  <si>
    <t>75410</t>
  </si>
  <si>
    <t>Komendy wojewódzkie Państwowej Straży Pożarnej</t>
  </si>
  <si>
    <t>8=6/5</t>
  </si>
  <si>
    <t>9=7/6</t>
  </si>
  <si>
    <t>60095</t>
  </si>
  <si>
    <t>75421</t>
  </si>
  <si>
    <t>Zarządzanie kryzysowe</t>
  </si>
  <si>
    <t>60004</t>
  </si>
  <si>
    <t>Lokalny transport zbiorowy</t>
  </si>
  <si>
    <t>92113</t>
  </si>
  <si>
    <t>Centra kultury i sztuki</t>
  </si>
  <si>
    <t>01009</t>
  </si>
  <si>
    <t>Spółki wodne</t>
  </si>
  <si>
    <t>752</t>
  </si>
  <si>
    <t>Obrona narodowa</t>
  </si>
  <si>
    <t>75212</t>
  </si>
  <si>
    <t>Pozostałe wydatki obronne</t>
  </si>
  <si>
    <t>85404</t>
  </si>
  <si>
    <t>Wczesne wspomaganie rozwoju dziecka</t>
  </si>
  <si>
    <t>92195</t>
  </si>
  <si>
    <t>80110</t>
  </si>
  <si>
    <t>Gimnazja</t>
  </si>
  <si>
    <t>751</t>
  </si>
  <si>
    <t>Urzędy 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</si>
  <si>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</si>
  <si>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71012</t>
  </si>
  <si>
    <t>Zadania wz zakresu geodezji i kartografii</t>
  </si>
  <si>
    <t>80150</t>
  </si>
  <si>
    <t>Realizacja zadań wymagajacych stosowania specjalnej organizacji nauki i metod pracy dla dzieci i młodzieży w szkołach podstawowych, gimnazjach, licech ogólnokształcących, liceach profilowanych i szkołach zawodowych oraz szkołach artystycznych</t>
  </si>
  <si>
    <t>85205</t>
  </si>
  <si>
    <t>Zadania w zakresie przeciwdziałania przemocy w rodzinie</t>
  </si>
  <si>
    <t>75109</t>
  </si>
  <si>
    <t>% wzrost wydatków 2018:2017</t>
  </si>
  <si>
    <t>01042</t>
  </si>
  <si>
    <t>60016</t>
  </si>
  <si>
    <t>75085</t>
  </si>
  <si>
    <t>755</t>
  </si>
  <si>
    <t>75515</t>
  </si>
  <si>
    <t>75801</t>
  </si>
  <si>
    <t>Wyłaczenie z produkcji gruntów rolnych</t>
  </si>
  <si>
    <t>Drogi publiczne gminne</t>
  </si>
  <si>
    <t>Wspólna obsługa jednostek samorządu terytorialnego</t>
  </si>
  <si>
    <t>Nieodpłatna pomoc prawna</t>
  </si>
  <si>
    <t>Część oświatowa subwencji ogólnej dla jednostek samorządu terytorialnego</t>
  </si>
  <si>
    <t>855</t>
  </si>
  <si>
    <t>85508</t>
  </si>
  <si>
    <t>85510</t>
  </si>
  <si>
    <t>90008</t>
  </si>
  <si>
    <t>Rodzina</t>
  </si>
  <si>
    <t>Działalność placówek opiekuńczo-wychowawczych</t>
  </si>
  <si>
    <t>Ochrona różnorodności biologicznej i krojobrazu</t>
  </si>
  <si>
    <t>Informacja o wykonaniu budżetu Powiatu Wołomińskiego w latach 2017 i 2018</t>
  </si>
  <si>
    <t>80115</t>
  </si>
  <si>
    <t>Technika</t>
  </si>
  <si>
    <t>80117</t>
  </si>
  <si>
    <t>Branżowe szkoły I i II stopnia</t>
  </si>
  <si>
    <t>85195</t>
  </si>
  <si>
    <t>Wykonanie wydatków w 2017 roku</t>
  </si>
  <si>
    <t>Przewidywane wykonanie wydatków w 2018 roku</t>
  </si>
  <si>
    <t xml:space="preserve">Plan wydatków na 2019 rok </t>
  </si>
  <si>
    <t>% wzrost wydatków 2019:2018</t>
  </si>
  <si>
    <t>75023</t>
  </si>
  <si>
    <t>Urzędy gmin (miast i miast na prawach powiatów</t>
  </si>
  <si>
    <t>80152</t>
  </si>
  <si>
    <t>80153</t>
  </si>
  <si>
    <t>85504</t>
  </si>
  <si>
    <t>80116</t>
  </si>
  <si>
    <t>Szkoły Policealne</t>
  </si>
  <si>
    <t>Realizacja zadań wymagajacych stosowania specjalnej organizacji nauki i metod pracy dla dzieci i młodzieży w gimnazjach, klasach dotychczasowego gimnazjum prowadzonych w szkołach innego typu, licech ogólnokształcących, technikach, szkołach policealnych, branżowych szkołach I i II stopnia i klasach dotychczasowej zasadniczej szkoły zawodowej prowadzonych w branżowych szkołach I stopnia oraz szkołach artystycznych</t>
  </si>
  <si>
    <t>Zapewnienie uczniom prawa do bezpłatnego dostępu do podręczników, materiałów edukacyjnych lub materiałów edukacyjnych</t>
  </si>
  <si>
    <t>Wspieranie rodziny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</si>
</sst>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  <numFmt numFmtId="172" formatCode="_-* #,##0.0\ _z_ł_-;\-* #,##0.0\ _z_ł_-;_-* &quot;-&quot;??\ _z_ł_-;_-@_-"/>
    <numFmt numFmtId="173" formatCode="_-* #,##0\ _z_ł_-;\-* #,##0\ _z_ł_-;_-* &quot;-&quot;??\ _z_ł_-;_-@_-"/>
    <numFmt numFmtId="174" formatCode="0.000000"/>
    <numFmt numFmtId="175" formatCode="0.00000"/>
    <numFmt numFmtId="176" formatCode="0.0000"/>
    <numFmt numFmtId="177" formatCode="0.000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 CE"/>
      <family val="0"/>
    </font>
    <font>
      <sz val="9"/>
      <name val="Arial"/>
      <family val="2"/>
    </font>
    <font>
      <sz val="9"/>
      <name val="Arial CE"/>
      <family val="0"/>
    </font>
    <font>
      <b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49" fontId="24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49" fontId="24" fillId="0" borderId="10" xfId="42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7" fillId="20" borderId="10" xfId="0" applyNumberFormat="1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left" vertical="center"/>
    </xf>
    <xf numFmtId="0" fontId="27" fillId="20" borderId="11" xfId="0" applyFont="1" applyFill="1" applyBorder="1" applyAlignment="1">
      <alignment horizontal="left" vertical="center"/>
    </xf>
    <xf numFmtId="4" fontId="27" fillId="20" borderId="10" xfId="42" applyNumberFormat="1" applyFont="1" applyFill="1" applyBorder="1" applyAlignment="1">
      <alignment horizontal="right" vertical="center"/>
    </xf>
    <xf numFmtId="4" fontId="27" fillId="24" borderId="12" xfId="0" applyNumberFormat="1" applyFont="1" applyFill="1" applyBorder="1" applyAlignment="1">
      <alignment horizontal="right" vertical="center"/>
    </xf>
    <xf numFmtId="4" fontId="27" fillId="20" borderId="10" xfId="0" applyNumberFormat="1" applyFont="1" applyFill="1" applyBorder="1" applyAlignment="1">
      <alignment horizontal="right" vertical="center"/>
    </xf>
    <xf numFmtId="49" fontId="27" fillId="25" borderId="13" xfId="0" applyNumberFormat="1" applyFont="1" applyFill="1" applyBorder="1" applyAlignment="1">
      <alignment horizontal="center" vertical="center" wrapText="1"/>
    </xf>
    <xf numFmtId="49" fontId="27" fillId="26" borderId="13" xfId="0" applyNumberFormat="1" applyFont="1" applyFill="1" applyBorder="1" applyAlignment="1">
      <alignment horizontal="center" vertical="center" wrapText="1"/>
    </xf>
    <xf numFmtId="49" fontId="27" fillId="25" borderId="13" xfId="0" applyNumberFormat="1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/>
    </xf>
    <xf numFmtId="4" fontId="27" fillId="25" borderId="10" xfId="42" applyNumberFormat="1" applyFont="1" applyFill="1" applyBorder="1" applyAlignment="1">
      <alignment horizontal="right" vertical="center" wrapText="1"/>
    </xf>
    <xf numFmtId="4" fontId="27" fillId="0" borderId="10" xfId="42" applyNumberFormat="1" applyFont="1" applyBorder="1" applyAlignment="1">
      <alignment horizontal="right" vertical="center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49" fontId="27" fillId="25" borderId="14" xfId="0" applyNumberFormat="1" applyFont="1" applyFill="1" applyBorder="1" applyAlignment="1">
      <alignment horizontal="center" vertical="center" wrapText="1"/>
    </xf>
    <xf numFmtId="4" fontId="27" fillId="0" borderId="10" xfId="42" applyNumberFormat="1" applyFont="1" applyFill="1" applyBorder="1" applyAlignment="1">
      <alignment horizontal="right" vertical="center" wrapText="1"/>
    </xf>
    <xf numFmtId="4" fontId="27" fillId="0" borderId="10" xfId="42" applyNumberFormat="1" applyFont="1" applyFill="1" applyBorder="1" applyAlignment="1">
      <alignment horizontal="right" vertical="center"/>
    </xf>
    <xf numFmtId="49" fontId="27" fillId="26" borderId="15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/>
    </xf>
    <xf numFmtId="49" fontId="27" fillId="20" borderId="10" xfId="0" applyNumberFormat="1" applyFont="1" applyFill="1" applyBorder="1" applyAlignment="1">
      <alignment horizontal="left" vertical="center" wrapText="1"/>
    </xf>
    <xf numFmtId="4" fontId="27" fillId="20" borderId="10" xfId="42" applyNumberFormat="1" applyFont="1" applyFill="1" applyBorder="1" applyAlignment="1">
      <alignment horizontal="right" vertical="center" wrapText="1"/>
    </xf>
    <xf numFmtId="4" fontId="27" fillId="24" borderId="10" xfId="0" applyNumberFormat="1" applyFont="1" applyFill="1" applyBorder="1" applyAlignment="1">
      <alignment horizontal="right" vertical="center"/>
    </xf>
    <xf numFmtId="0" fontId="27" fillId="20" borderId="10" xfId="0" applyFont="1" applyFill="1" applyBorder="1" applyAlignment="1">
      <alignment horizontal="left" vertical="center" wrapText="1"/>
    </xf>
    <xf numFmtId="4" fontId="27" fillId="26" borderId="10" xfId="42" applyNumberFormat="1" applyFont="1" applyFill="1" applyBorder="1" applyAlignment="1">
      <alignment horizontal="right" vertical="center" wrapText="1"/>
    </xf>
    <xf numFmtId="4" fontId="27" fillId="26" borderId="12" xfId="0" applyNumberFormat="1" applyFont="1" applyFill="1" applyBorder="1" applyAlignment="1">
      <alignment horizontal="right" vertical="center"/>
    </xf>
    <xf numFmtId="0" fontId="27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7" fillId="0" borderId="10" xfId="0" applyFont="1" applyFill="1" applyBorder="1" applyAlignment="1">
      <alignment horizontal="left" vertical="center"/>
    </xf>
    <xf numFmtId="49" fontId="24" fillId="20" borderId="10" xfId="0" applyNumberFormat="1" applyFont="1" applyFill="1" applyBorder="1" applyAlignment="1">
      <alignment horizontal="center" vertical="center" wrapText="1"/>
    </xf>
    <xf numFmtId="49" fontId="24" fillId="20" borderId="10" xfId="0" applyNumberFormat="1" applyFont="1" applyFill="1" applyBorder="1" applyAlignment="1">
      <alignment horizontal="left" vertical="center" wrapText="1"/>
    </xf>
    <xf numFmtId="0" fontId="24" fillId="20" borderId="11" xfId="0" applyFont="1" applyFill="1" applyBorder="1" applyAlignment="1">
      <alignment horizontal="left" vertical="center"/>
    </xf>
    <xf numFmtId="4" fontId="24" fillId="20" borderId="10" xfId="42" applyNumberFormat="1" applyFont="1" applyFill="1" applyBorder="1" applyAlignment="1">
      <alignment horizontal="right" vertical="center" wrapText="1"/>
    </xf>
    <xf numFmtId="4" fontId="24" fillId="20" borderId="10" xfId="42" applyNumberFormat="1" applyFont="1" applyFill="1" applyBorder="1" applyAlignment="1">
      <alignment horizontal="right" vertical="center"/>
    </xf>
    <xf numFmtId="4" fontId="24" fillId="20" borderId="12" xfId="0" applyNumberFormat="1" applyFont="1" applyFill="1" applyBorder="1" applyAlignment="1">
      <alignment horizontal="right" vertical="center"/>
    </xf>
    <xf numFmtId="4" fontId="24" fillId="20" borderId="10" xfId="0" applyNumberFormat="1" applyFont="1" applyFill="1" applyBorder="1" applyAlignment="1">
      <alignment horizontal="right" vertical="center"/>
    </xf>
    <xf numFmtId="0" fontId="24" fillId="0" borderId="11" xfId="0" applyFont="1" applyBorder="1" applyAlignment="1">
      <alignment horizontal="left" vertical="center"/>
    </xf>
    <xf numFmtId="4" fontId="24" fillId="25" borderId="10" xfId="42" applyNumberFormat="1" applyFont="1" applyFill="1" applyBorder="1" applyAlignment="1">
      <alignment horizontal="right" vertical="center" wrapText="1"/>
    </xf>
    <xf numFmtId="4" fontId="24" fillId="0" borderId="10" xfId="42" applyNumberFormat="1" applyFont="1" applyBorder="1" applyAlignment="1">
      <alignment horizontal="right" vertical="center"/>
    </xf>
    <xf numFmtId="4" fontId="24" fillId="0" borderId="12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left" vertical="center"/>
    </xf>
    <xf numFmtId="4" fontId="24" fillId="0" borderId="10" xfId="42" applyNumberFormat="1" applyFont="1" applyFill="1" applyBorder="1" applyAlignment="1">
      <alignment horizontal="right" vertical="center" wrapText="1"/>
    </xf>
    <xf numFmtId="4" fontId="24" fillId="0" borderId="10" xfId="42" applyNumberFormat="1" applyFont="1" applyFill="1" applyBorder="1" applyAlignment="1">
      <alignment horizontal="right" vertical="center"/>
    </xf>
    <xf numFmtId="49" fontId="24" fillId="26" borderId="14" xfId="0" applyNumberFormat="1" applyFont="1" applyFill="1" applyBorder="1" applyAlignment="1">
      <alignment horizontal="center" vertical="center" wrapText="1"/>
    </xf>
    <xf numFmtId="4" fontId="24" fillId="25" borderId="10" xfId="42" applyNumberFormat="1" applyFont="1" applyFill="1" applyBorder="1" applyAlignment="1">
      <alignment horizontal="right" vertical="center"/>
    </xf>
    <xf numFmtId="4" fontId="24" fillId="26" borderId="12" xfId="0" applyNumberFormat="1" applyFont="1" applyFill="1" applyBorder="1" applyAlignment="1">
      <alignment horizontal="right" vertical="center"/>
    </xf>
    <xf numFmtId="4" fontId="24" fillId="26" borderId="10" xfId="0" applyNumberFormat="1" applyFont="1" applyFill="1" applyBorder="1" applyAlignment="1">
      <alignment horizontal="right" vertical="center"/>
    </xf>
    <xf numFmtId="49" fontId="24" fillId="26" borderId="13" xfId="0" applyNumberFormat="1" applyFont="1" applyFill="1" applyBorder="1" applyAlignment="1">
      <alignment horizontal="center" vertical="center" wrapText="1"/>
    </xf>
    <xf numFmtId="0" fontId="24" fillId="26" borderId="11" xfId="0" applyFont="1" applyFill="1" applyBorder="1" applyAlignment="1">
      <alignment horizontal="left" vertical="center"/>
    </xf>
    <xf numFmtId="4" fontId="24" fillId="26" borderId="10" xfId="42" applyNumberFormat="1" applyFont="1" applyFill="1" applyBorder="1" applyAlignment="1">
      <alignment horizontal="right" vertical="center" wrapText="1"/>
    </xf>
    <xf numFmtId="4" fontId="24" fillId="26" borderId="10" xfId="42" applyNumberFormat="1" applyFont="1" applyFill="1" applyBorder="1" applyAlignment="1">
      <alignment horizontal="right" vertical="center"/>
    </xf>
    <xf numFmtId="49" fontId="24" fillId="20" borderId="13" xfId="0" applyNumberFormat="1" applyFont="1" applyFill="1" applyBorder="1" applyAlignment="1">
      <alignment horizontal="center" vertical="center" wrapText="1"/>
    </xf>
    <xf numFmtId="49" fontId="24" fillId="20" borderId="13" xfId="0" applyNumberFormat="1" applyFont="1" applyFill="1" applyBorder="1" applyAlignment="1">
      <alignment horizontal="left" vertical="center" wrapText="1"/>
    </xf>
    <xf numFmtId="0" fontId="24" fillId="20" borderId="16" xfId="0" applyFont="1" applyFill="1" applyBorder="1" applyAlignment="1">
      <alignment horizontal="left" vertical="center"/>
    </xf>
    <xf numFmtId="4" fontId="24" fillId="20" borderId="13" xfId="42" applyNumberFormat="1" applyFont="1" applyFill="1" applyBorder="1" applyAlignment="1">
      <alignment horizontal="right" vertical="center" wrapText="1"/>
    </xf>
    <xf numFmtId="4" fontId="24" fillId="24" borderId="12" xfId="0" applyNumberFormat="1" applyFont="1" applyFill="1" applyBorder="1" applyAlignment="1">
      <alignment horizontal="right" vertical="center"/>
    </xf>
    <xf numFmtId="4" fontId="24" fillId="24" borderId="1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0" fontId="24" fillId="26" borderId="10" xfId="0" applyFont="1" applyFill="1" applyBorder="1" applyAlignment="1">
      <alignment horizontal="left" vertical="center"/>
    </xf>
    <xf numFmtId="49" fontId="24" fillId="20" borderId="15" xfId="0" applyNumberFormat="1" applyFont="1" applyFill="1" applyBorder="1" applyAlignment="1">
      <alignment horizontal="center" vertical="center" wrapText="1"/>
    </xf>
    <xf numFmtId="49" fontId="24" fillId="20" borderId="15" xfId="0" applyNumberFormat="1" applyFont="1" applyFill="1" applyBorder="1" applyAlignment="1">
      <alignment horizontal="left" vertical="center" wrapText="1"/>
    </xf>
    <xf numFmtId="0" fontId="24" fillId="20" borderId="17" xfId="0" applyFont="1" applyFill="1" applyBorder="1" applyAlignment="1">
      <alignment horizontal="left" vertical="center"/>
    </xf>
    <xf numFmtId="4" fontId="24" fillId="20" borderId="15" xfId="42" applyNumberFormat="1" applyFont="1" applyFill="1" applyBorder="1" applyAlignment="1">
      <alignment horizontal="right" vertical="center" wrapText="1"/>
    </xf>
    <xf numFmtId="49" fontId="24" fillId="25" borderId="14" xfId="0" applyNumberFormat="1" applyFont="1" applyFill="1" applyBorder="1" applyAlignment="1">
      <alignment vertical="center" wrapText="1"/>
    </xf>
    <xf numFmtId="49" fontId="24" fillId="25" borderId="15" xfId="0" applyNumberFormat="1" applyFont="1" applyFill="1" applyBorder="1" applyAlignment="1">
      <alignment vertical="center" wrapText="1"/>
    </xf>
    <xf numFmtId="0" fontId="24" fillId="26" borderId="16" xfId="0" applyFont="1" applyFill="1" applyBorder="1" applyAlignment="1">
      <alignment horizontal="left" vertical="center"/>
    </xf>
    <xf numFmtId="4" fontId="24" fillId="26" borderId="13" xfId="42" applyNumberFormat="1" applyFont="1" applyFill="1" applyBorder="1" applyAlignment="1">
      <alignment horizontal="right" vertical="center" wrapText="1"/>
    </xf>
    <xf numFmtId="4" fontId="24" fillId="26" borderId="13" xfId="42" applyNumberFormat="1" applyFont="1" applyFill="1" applyBorder="1" applyAlignment="1">
      <alignment horizontal="right" vertical="center"/>
    </xf>
    <xf numFmtId="0" fontId="24" fillId="20" borderId="0" xfId="0" applyFont="1" applyFill="1" applyAlignment="1">
      <alignment horizontal="left" vertical="center" wrapText="1"/>
    </xf>
    <xf numFmtId="4" fontId="24" fillId="25" borderId="18" xfId="0" applyNumberFormat="1" applyFont="1" applyFill="1" applyBorder="1" applyAlignment="1">
      <alignment horizontal="right" vertical="center"/>
    </xf>
    <xf numFmtId="4" fontId="24" fillId="25" borderId="13" xfId="0" applyNumberFormat="1" applyFont="1" applyFill="1" applyBorder="1" applyAlignment="1">
      <alignment horizontal="right" vertical="center"/>
    </xf>
    <xf numFmtId="49" fontId="24" fillId="25" borderId="13" xfId="0" applyNumberFormat="1" applyFont="1" applyFill="1" applyBorder="1" applyAlignment="1">
      <alignment vertical="center" wrapText="1"/>
    </xf>
    <xf numFmtId="4" fontId="24" fillId="20" borderId="10" xfId="42" applyNumberFormat="1" applyFont="1" applyFill="1" applyBorder="1" applyAlignment="1">
      <alignment horizontal="right" wrapText="1"/>
    </xf>
    <xf numFmtId="4" fontId="24" fillId="24" borderId="12" xfId="0" applyNumberFormat="1" applyFont="1" applyFill="1" applyBorder="1" applyAlignment="1">
      <alignment horizontal="right"/>
    </xf>
    <xf numFmtId="4" fontId="24" fillId="24" borderId="10" xfId="0" applyNumberFormat="1" applyFont="1" applyFill="1" applyBorder="1" applyAlignment="1">
      <alignment horizontal="right"/>
    </xf>
    <xf numFmtId="4" fontId="24" fillId="26" borderId="10" xfId="42" applyNumberFormat="1" applyFont="1" applyFill="1" applyBorder="1" applyAlignment="1">
      <alignment horizontal="right" wrapText="1"/>
    </xf>
    <xf numFmtId="4" fontId="24" fillId="26" borderId="10" xfId="42" applyNumberFormat="1" applyFont="1" applyFill="1" applyBorder="1" applyAlignment="1">
      <alignment horizontal="right"/>
    </xf>
    <xf numFmtId="4" fontId="24" fillId="0" borderId="12" xfId="0" applyNumberFormat="1" applyFont="1" applyFill="1" applyBorder="1" applyAlignment="1">
      <alignment horizontal="right"/>
    </xf>
    <xf numFmtId="4" fontId="24" fillId="0" borderId="10" xfId="0" applyNumberFormat="1" applyFont="1" applyFill="1" applyBorder="1" applyAlignment="1">
      <alignment horizontal="right"/>
    </xf>
    <xf numFmtId="4" fontId="24" fillId="0" borderId="10" xfId="42" applyNumberFormat="1" applyFont="1" applyBorder="1" applyAlignment="1">
      <alignment horizontal="right"/>
    </xf>
    <xf numFmtId="4" fontId="29" fillId="27" borderId="10" xfId="42" applyNumberFormat="1" applyFont="1" applyFill="1" applyBorder="1" applyAlignment="1">
      <alignment vertical="center"/>
    </xf>
    <xf numFmtId="4" fontId="29" fillId="28" borderId="12" xfId="0" applyNumberFormat="1" applyFont="1" applyFill="1" applyBorder="1" applyAlignment="1">
      <alignment vertical="center"/>
    </xf>
    <xf numFmtId="4" fontId="29" fillId="28" borderId="10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43" fontId="25" fillId="0" borderId="0" xfId="42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/>
    </xf>
    <xf numFmtId="49" fontId="24" fillId="26" borderId="13" xfId="0" applyNumberFormat="1" applyFont="1" applyFill="1" applyBorder="1" applyAlignment="1">
      <alignment horizontal="center" vertical="center" wrapText="1"/>
    </xf>
    <xf numFmtId="49" fontId="24" fillId="26" borderId="15" xfId="0" applyNumberFormat="1" applyFont="1" applyFill="1" applyBorder="1" applyAlignment="1">
      <alignment horizontal="center" vertical="center" wrapText="1"/>
    </xf>
    <xf numFmtId="49" fontId="24" fillId="26" borderId="14" xfId="0" applyNumberFormat="1" applyFont="1" applyFill="1" applyBorder="1" applyAlignment="1">
      <alignment horizontal="center" vertical="center" wrapText="1"/>
    </xf>
    <xf numFmtId="49" fontId="24" fillId="26" borderId="14" xfId="0" applyNumberFormat="1" applyFont="1" applyFill="1" applyBorder="1" applyAlignment="1">
      <alignment horizontal="center" vertical="center" wrapText="1"/>
    </xf>
    <xf numFmtId="49" fontId="27" fillId="26" borderId="13" xfId="0" applyNumberFormat="1" applyFont="1" applyFill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left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49" fontId="24" fillId="26" borderId="13" xfId="0" applyNumberFormat="1" applyFont="1" applyFill="1" applyBorder="1" applyAlignment="1">
      <alignment horizontal="center" vertical="center" wrapText="1"/>
    </xf>
    <xf numFmtId="49" fontId="27" fillId="26" borderId="13" xfId="0" applyNumberFormat="1" applyFont="1" applyFill="1" applyBorder="1" applyAlignment="1">
      <alignment horizontal="center" vertical="center" wrapText="1"/>
    </xf>
    <xf numFmtId="49" fontId="24" fillId="25" borderId="18" xfId="0" applyNumberFormat="1" applyFont="1" applyFill="1" applyBorder="1" applyAlignment="1">
      <alignment horizontal="center" vertical="center" wrapText="1"/>
    </xf>
    <xf numFmtId="49" fontId="24" fillId="26" borderId="14" xfId="0" applyNumberFormat="1" applyFont="1" applyFill="1" applyBorder="1" applyAlignment="1">
      <alignment horizontal="center" vertical="center" wrapText="1"/>
    </xf>
    <xf numFmtId="49" fontId="24" fillId="26" borderId="13" xfId="0" applyNumberFormat="1" applyFont="1" applyFill="1" applyBorder="1" applyAlignment="1">
      <alignment horizontal="center" vertical="center"/>
    </xf>
    <xf numFmtId="49" fontId="27" fillId="26" borderId="10" xfId="0" applyNumberFormat="1" applyFont="1" applyFill="1" applyBorder="1" applyAlignment="1">
      <alignment horizontal="center" vertical="center" wrapText="1"/>
    </xf>
    <xf numFmtId="49" fontId="27" fillId="25" borderId="13" xfId="0" applyNumberFormat="1" applyFont="1" applyFill="1" applyBorder="1" applyAlignment="1">
      <alignment vertical="center" wrapText="1"/>
    </xf>
    <xf numFmtId="0" fontId="27" fillId="26" borderId="13" xfId="0" applyFont="1" applyFill="1" applyBorder="1" applyAlignment="1">
      <alignment vertical="center" wrapText="1"/>
    </xf>
    <xf numFmtId="49" fontId="27" fillId="26" borderId="13" xfId="0" applyNumberFormat="1" applyFont="1" applyFill="1" applyBorder="1" applyAlignment="1">
      <alignment vertical="center" wrapText="1"/>
    </xf>
    <xf numFmtId="49" fontId="24" fillId="26" borderId="13" xfId="0" applyNumberFormat="1" applyFont="1" applyFill="1" applyBorder="1" applyAlignment="1">
      <alignment vertical="center" wrapText="1"/>
    </xf>
    <xf numFmtId="49" fontId="24" fillId="26" borderId="15" xfId="0" applyNumberFormat="1" applyFont="1" applyFill="1" applyBorder="1" applyAlignment="1">
      <alignment vertical="center" wrapText="1"/>
    </xf>
    <xf numFmtId="49" fontId="24" fillId="25" borderId="13" xfId="0" applyNumberFormat="1" applyFont="1" applyFill="1" applyBorder="1" applyAlignment="1">
      <alignment vertical="center"/>
    </xf>
    <xf numFmtId="0" fontId="24" fillId="26" borderId="13" xfId="0" applyFont="1" applyFill="1" applyBorder="1" applyAlignment="1">
      <alignment vertical="center" wrapText="1"/>
    </xf>
    <xf numFmtId="49" fontId="24" fillId="25" borderId="10" xfId="0" applyNumberFormat="1" applyFont="1" applyFill="1" applyBorder="1" applyAlignment="1">
      <alignment vertical="center" wrapText="1"/>
    </xf>
    <xf numFmtId="49" fontId="27" fillId="25" borderId="10" xfId="0" applyNumberFormat="1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27" fillId="26" borderId="14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4" fillId="26" borderId="13" xfId="0" applyNumberFormat="1" applyFont="1" applyFill="1" applyBorder="1" applyAlignment="1">
      <alignment horizontal="center" vertical="center" wrapText="1"/>
    </xf>
    <xf numFmtId="49" fontId="24" fillId="26" borderId="15" xfId="0" applyNumberFormat="1" applyFont="1" applyFill="1" applyBorder="1" applyAlignment="1">
      <alignment horizontal="center" vertical="center" wrapText="1"/>
    </xf>
    <xf numFmtId="49" fontId="24" fillId="26" borderId="14" xfId="0" applyNumberFormat="1" applyFont="1" applyFill="1" applyBorder="1" applyAlignment="1">
      <alignment horizontal="center" vertical="center" wrapText="1"/>
    </xf>
    <xf numFmtId="49" fontId="24" fillId="26" borderId="13" xfId="0" applyNumberFormat="1" applyFont="1" applyFill="1" applyBorder="1" applyAlignment="1">
      <alignment horizontal="left" vertical="center" wrapText="1"/>
    </xf>
    <xf numFmtId="49" fontId="24" fillId="26" borderId="15" xfId="0" applyNumberFormat="1" applyFont="1" applyFill="1" applyBorder="1" applyAlignment="1">
      <alignment horizontal="left" vertical="center" wrapText="1"/>
    </xf>
    <xf numFmtId="0" fontId="23" fillId="27" borderId="13" xfId="0" applyFont="1" applyFill="1" applyBorder="1" applyAlignment="1">
      <alignment horizontal="center" vertical="center"/>
    </xf>
    <xf numFmtId="0" fontId="23" fillId="27" borderId="14" xfId="0" applyFont="1" applyFill="1" applyBorder="1" applyAlignment="1">
      <alignment horizontal="center" vertical="center"/>
    </xf>
    <xf numFmtId="0" fontId="23" fillId="27" borderId="15" xfId="0" applyFont="1" applyFill="1" applyBorder="1" applyAlignment="1">
      <alignment horizontal="center" vertical="center"/>
    </xf>
    <xf numFmtId="43" fontId="24" fillId="27" borderId="15" xfId="42" applyFont="1" applyFill="1" applyBorder="1" applyAlignment="1">
      <alignment horizontal="center" vertical="center" wrapText="1"/>
    </xf>
    <xf numFmtId="43" fontId="24" fillId="27" borderId="10" xfId="42" applyFont="1" applyFill="1" applyBorder="1" applyAlignment="1">
      <alignment horizontal="center" vertical="center" wrapText="1"/>
    </xf>
    <xf numFmtId="49" fontId="27" fillId="25" borderId="19" xfId="0" applyNumberFormat="1" applyFont="1" applyFill="1" applyBorder="1" applyAlignment="1">
      <alignment horizontal="center" vertical="center" wrapText="1"/>
    </xf>
    <xf numFmtId="0" fontId="25" fillId="27" borderId="20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 vertical="center" wrapText="1"/>
    </xf>
    <xf numFmtId="0" fontId="23" fillId="27" borderId="11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49" fontId="24" fillId="25" borderId="10" xfId="0" applyNumberFormat="1" applyFont="1" applyFill="1" applyBorder="1" applyAlignment="1">
      <alignment horizontal="left" vertical="center" wrapText="1"/>
    </xf>
    <xf numFmtId="49" fontId="27" fillId="25" borderId="21" xfId="0" applyNumberFormat="1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vertical="center"/>
    </xf>
    <xf numFmtId="49" fontId="27" fillId="26" borderId="15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49" fontId="27" fillId="26" borderId="13" xfId="0" applyNumberFormat="1" applyFont="1" applyFill="1" applyBorder="1" applyAlignment="1">
      <alignment horizontal="center" vertical="center" wrapText="1"/>
    </xf>
    <xf numFmtId="49" fontId="27" fillId="25" borderId="13" xfId="0" applyNumberFormat="1" applyFont="1" applyFill="1" applyBorder="1" applyAlignment="1">
      <alignment horizontal="left" vertical="center" wrapText="1"/>
    </xf>
    <xf numFmtId="49" fontId="27" fillId="25" borderId="15" xfId="0" applyNumberFormat="1" applyFont="1" applyFill="1" applyBorder="1" applyAlignment="1">
      <alignment horizontal="left" vertical="center" wrapText="1"/>
    </xf>
    <xf numFmtId="0" fontId="29" fillId="27" borderId="11" xfId="0" applyFont="1" applyFill="1" applyBorder="1" applyAlignment="1">
      <alignment horizontal="center" vertical="center"/>
    </xf>
    <xf numFmtId="0" fontId="29" fillId="27" borderId="21" xfId="0" applyFont="1" applyFill="1" applyBorder="1" applyAlignment="1">
      <alignment horizontal="center" vertical="center"/>
    </xf>
    <xf numFmtId="0" fontId="29" fillId="27" borderId="12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24" fillId="26" borderId="13" xfId="0" applyFont="1" applyFill="1" applyBorder="1" applyAlignment="1">
      <alignment horizontal="left" vertical="center" wrapText="1"/>
    </xf>
    <xf numFmtId="0" fontId="24" fillId="26" borderId="14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7"/>
  <sheetViews>
    <sheetView tabSelected="1" zoomScale="120" zoomScaleNormal="120" zoomScaleSheetLayoutView="70" workbookViewId="0" topLeftCell="A40">
      <selection activeCell="A27" sqref="A27:I33"/>
    </sheetView>
  </sheetViews>
  <sheetFormatPr defaultColWidth="9.00390625" defaultRowHeight="12.75"/>
  <cols>
    <col min="1" max="1" width="8.75390625" style="93" customWidth="1"/>
    <col min="2" max="2" width="10.625" style="94" customWidth="1"/>
    <col min="3" max="3" width="57.75390625" style="94" customWidth="1"/>
    <col min="4" max="4" width="11.875" style="93" customWidth="1"/>
    <col min="5" max="5" width="17.625" style="95" customWidth="1"/>
    <col min="6" max="6" width="20.625" style="95" customWidth="1"/>
    <col min="7" max="7" width="18.875" style="95" customWidth="1"/>
    <col min="8" max="8" width="9.25390625" style="93" customWidth="1"/>
    <col min="9" max="9" width="11.375" style="93" customWidth="1"/>
    <col min="10" max="16384" width="9.125" style="1" customWidth="1"/>
  </cols>
  <sheetData>
    <row r="1" spans="1:9" ht="21" customHeight="1">
      <c r="A1" s="160" t="s">
        <v>216</v>
      </c>
      <c r="B1" s="160"/>
      <c r="C1" s="160"/>
      <c r="D1" s="160"/>
      <c r="E1" s="160"/>
      <c r="F1" s="160"/>
      <c r="G1" s="160"/>
      <c r="H1" s="160"/>
      <c r="I1" s="160"/>
    </row>
    <row r="2" spans="1:9" ht="15" customHeight="1">
      <c r="A2" s="151" t="s">
        <v>160</v>
      </c>
      <c r="B2" s="151"/>
      <c r="C2" s="151"/>
      <c r="D2" s="151"/>
      <c r="E2" s="151"/>
      <c r="F2" s="151"/>
      <c r="G2" s="151"/>
      <c r="H2" s="151"/>
      <c r="I2" s="151"/>
    </row>
    <row r="3" spans="1:9" ht="15" customHeight="1">
      <c r="A3" s="132" t="s">
        <v>0</v>
      </c>
      <c r="B3" s="132" t="s">
        <v>15</v>
      </c>
      <c r="C3" s="132" t="s">
        <v>14</v>
      </c>
      <c r="D3" s="141" t="s">
        <v>140</v>
      </c>
      <c r="E3" s="136" t="s">
        <v>222</v>
      </c>
      <c r="F3" s="136" t="s">
        <v>223</v>
      </c>
      <c r="G3" s="136" t="s">
        <v>224</v>
      </c>
      <c r="H3" s="139" t="s">
        <v>197</v>
      </c>
      <c r="I3" s="139" t="s">
        <v>225</v>
      </c>
    </row>
    <row r="4" spans="1:9" ht="15" customHeight="1">
      <c r="A4" s="133"/>
      <c r="B4" s="133"/>
      <c r="C4" s="133"/>
      <c r="D4" s="141"/>
      <c r="E4" s="136"/>
      <c r="F4" s="136"/>
      <c r="G4" s="136"/>
      <c r="H4" s="139"/>
      <c r="I4" s="139"/>
    </row>
    <row r="5" spans="1:9" s="2" customFormat="1" ht="15" customHeight="1">
      <c r="A5" s="134"/>
      <c r="B5" s="134"/>
      <c r="C5" s="134"/>
      <c r="D5" s="141"/>
      <c r="E5" s="136"/>
      <c r="F5" s="136"/>
      <c r="G5" s="136"/>
      <c r="H5" s="139"/>
      <c r="I5" s="139"/>
    </row>
    <row r="6" spans="1:9" ht="13.5" customHeight="1">
      <c r="A6" s="3" t="s">
        <v>131</v>
      </c>
      <c r="B6" s="4" t="s">
        <v>132</v>
      </c>
      <c r="C6" s="4" t="s">
        <v>133</v>
      </c>
      <c r="D6" s="5">
        <v>4</v>
      </c>
      <c r="E6" s="6">
        <v>5</v>
      </c>
      <c r="F6" s="6" t="s">
        <v>144</v>
      </c>
      <c r="G6" s="6" t="s">
        <v>145</v>
      </c>
      <c r="H6" s="7" t="s">
        <v>167</v>
      </c>
      <c r="I6" s="8" t="s">
        <v>168</v>
      </c>
    </row>
    <row r="7" spans="1:9" ht="18" customHeight="1">
      <c r="A7" s="9" t="s">
        <v>1</v>
      </c>
      <c r="B7" s="10"/>
      <c r="C7" s="11" t="s">
        <v>16</v>
      </c>
      <c r="D7" s="12"/>
      <c r="E7" s="13">
        <f>SUM(E8:E10)</f>
        <v>525810.73</v>
      </c>
      <c r="F7" s="13">
        <f>SUM(F8:F10)</f>
        <v>730000</v>
      </c>
      <c r="G7" s="13">
        <f>SUM(G8:G10)</f>
        <v>242000</v>
      </c>
      <c r="H7" s="14">
        <f>SUM(F7/E7)*100</f>
        <v>138.8332261686634</v>
      </c>
      <c r="I7" s="15">
        <f>SUM(G7/F7)*100</f>
        <v>33.15068493150685</v>
      </c>
    </row>
    <row r="8" spans="1:9" ht="18" customHeight="1">
      <c r="A8" s="16"/>
      <c r="B8" s="17" t="s">
        <v>2</v>
      </c>
      <c r="C8" s="18" t="s">
        <v>17</v>
      </c>
      <c r="D8" s="19" t="s">
        <v>141</v>
      </c>
      <c r="E8" s="20">
        <v>18576</v>
      </c>
      <c r="F8" s="21">
        <v>20000</v>
      </c>
      <c r="G8" s="21">
        <v>22000</v>
      </c>
      <c r="H8" s="22">
        <v>0</v>
      </c>
      <c r="I8" s="23">
        <f aca="true" t="shared" si="0" ref="I8:I29">SUM(G8/F8)*100</f>
        <v>110.00000000000001</v>
      </c>
    </row>
    <row r="9" spans="1:9" ht="18" customHeight="1">
      <c r="A9" s="24"/>
      <c r="B9" s="111" t="s">
        <v>176</v>
      </c>
      <c r="C9" s="18" t="s">
        <v>177</v>
      </c>
      <c r="D9" s="19" t="s">
        <v>141</v>
      </c>
      <c r="E9" s="25">
        <v>210000</v>
      </c>
      <c r="F9" s="26">
        <v>230000</v>
      </c>
      <c r="G9" s="26">
        <v>220000</v>
      </c>
      <c r="H9" s="22">
        <f aca="true" t="shared" si="1" ref="H9:H28">SUM(F9/E9)*100</f>
        <v>109.52380952380953</v>
      </c>
      <c r="I9" s="23">
        <f t="shared" si="0"/>
        <v>95.65217391304348</v>
      </c>
    </row>
    <row r="10" spans="1:9" ht="18" customHeight="1">
      <c r="A10" s="27"/>
      <c r="B10" s="111" t="s">
        <v>198</v>
      </c>
      <c r="C10" s="114" t="s">
        <v>204</v>
      </c>
      <c r="D10" s="28" t="s">
        <v>143</v>
      </c>
      <c r="E10" s="25">
        <v>297234.73</v>
      </c>
      <c r="F10" s="26">
        <v>480000</v>
      </c>
      <c r="G10" s="26">
        <v>0</v>
      </c>
      <c r="H10" s="22">
        <f t="shared" si="1"/>
        <v>161.48853130318926</v>
      </c>
      <c r="I10" s="23">
        <f t="shared" si="0"/>
        <v>0</v>
      </c>
    </row>
    <row r="11" spans="1:9" ht="18" customHeight="1">
      <c r="A11" s="9" t="s">
        <v>3</v>
      </c>
      <c r="B11" s="9"/>
      <c r="C11" s="29" t="s">
        <v>18</v>
      </c>
      <c r="D11" s="12"/>
      <c r="E11" s="30">
        <f>SUM(E12:E13)</f>
        <v>274560.86</v>
      </c>
      <c r="F11" s="30">
        <f>SUM(F12:F13)</f>
        <v>269207</v>
      </c>
      <c r="G11" s="13">
        <f>SUM(G12:G13)</f>
        <v>310717</v>
      </c>
      <c r="H11" s="14">
        <f t="shared" si="1"/>
        <v>98.05002796101383</v>
      </c>
      <c r="I11" s="31">
        <f t="shared" si="0"/>
        <v>115.41936130932702</v>
      </c>
    </row>
    <row r="12" spans="1:9" ht="18" customHeight="1">
      <c r="A12" s="152"/>
      <c r="B12" s="103" t="s">
        <v>4</v>
      </c>
      <c r="C12" s="112" t="s">
        <v>19</v>
      </c>
      <c r="D12" s="19" t="s">
        <v>141</v>
      </c>
      <c r="E12" s="20">
        <v>117193.03</v>
      </c>
      <c r="F12" s="21">
        <v>119849</v>
      </c>
      <c r="G12" s="21">
        <v>122605</v>
      </c>
      <c r="H12" s="22">
        <f t="shared" si="1"/>
        <v>102.26632078716626</v>
      </c>
      <c r="I12" s="23">
        <f t="shared" si="0"/>
        <v>102.29956028001904</v>
      </c>
    </row>
    <row r="13" spans="1:9" ht="18" customHeight="1">
      <c r="A13" s="125"/>
      <c r="B13" s="103" t="s">
        <v>20</v>
      </c>
      <c r="C13" s="113" t="s">
        <v>21</v>
      </c>
      <c r="D13" s="19" t="s">
        <v>141</v>
      </c>
      <c r="E13" s="20">
        <v>157367.83</v>
      </c>
      <c r="F13" s="21">
        <v>149358</v>
      </c>
      <c r="G13" s="21">
        <v>188112</v>
      </c>
      <c r="H13" s="22">
        <f t="shared" si="1"/>
        <v>94.9101223547405</v>
      </c>
      <c r="I13" s="23">
        <f t="shared" si="0"/>
        <v>125.94705338850278</v>
      </c>
    </row>
    <row r="14" spans="1:9" ht="18" customHeight="1">
      <c r="A14" s="9" t="s">
        <v>5</v>
      </c>
      <c r="B14" s="9"/>
      <c r="C14" s="32" t="s">
        <v>22</v>
      </c>
      <c r="D14" s="12"/>
      <c r="E14" s="30">
        <f>SUM(E15:E19)</f>
        <v>53780159.33</v>
      </c>
      <c r="F14" s="30">
        <f>SUM(F15:F19)</f>
        <v>66731759</v>
      </c>
      <c r="G14" s="30">
        <f>SUM(G15:G19)</f>
        <v>45717712</v>
      </c>
      <c r="H14" s="14">
        <f t="shared" si="1"/>
        <v>124.08248661095962</v>
      </c>
      <c r="I14" s="31">
        <f t="shared" si="0"/>
        <v>68.50967617982316</v>
      </c>
    </row>
    <row r="15" spans="1:9" ht="18" customHeight="1">
      <c r="A15" s="17"/>
      <c r="B15" s="103" t="s">
        <v>172</v>
      </c>
      <c r="C15" s="113" t="s">
        <v>173</v>
      </c>
      <c r="D15" s="19" t="s">
        <v>141</v>
      </c>
      <c r="E15" s="33">
        <v>7279612</v>
      </c>
      <c r="F15" s="33">
        <v>7814412</v>
      </c>
      <c r="G15" s="33">
        <v>8760946</v>
      </c>
      <c r="H15" s="34">
        <v>0</v>
      </c>
      <c r="I15" s="23">
        <v>100</v>
      </c>
    </row>
    <row r="16" spans="1:9" ht="18" customHeight="1">
      <c r="A16" s="24"/>
      <c r="B16" s="152" t="s">
        <v>6</v>
      </c>
      <c r="C16" s="153" t="s">
        <v>23</v>
      </c>
      <c r="D16" s="19" t="s">
        <v>141</v>
      </c>
      <c r="E16" s="20">
        <v>11383605.9</v>
      </c>
      <c r="F16" s="21">
        <v>14555641</v>
      </c>
      <c r="G16" s="21">
        <v>13494507</v>
      </c>
      <c r="H16" s="22">
        <f t="shared" si="1"/>
        <v>127.86494128367532</v>
      </c>
      <c r="I16" s="23">
        <f t="shared" si="0"/>
        <v>92.70980920730321</v>
      </c>
    </row>
    <row r="17" spans="1:9" ht="18" customHeight="1">
      <c r="A17" s="125"/>
      <c r="B17" s="150"/>
      <c r="C17" s="154"/>
      <c r="D17" s="28" t="s">
        <v>143</v>
      </c>
      <c r="E17" s="25">
        <v>27579036.63</v>
      </c>
      <c r="F17" s="26">
        <v>43705981</v>
      </c>
      <c r="G17" s="26">
        <v>23000259</v>
      </c>
      <c r="H17" s="22">
        <f t="shared" si="1"/>
        <v>158.4753723864937</v>
      </c>
      <c r="I17" s="23">
        <f t="shared" si="0"/>
        <v>52.62496910891898</v>
      </c>
    </row>
    <row r="18" spans="1:9" ht="18" customHeight="1">
      <c r="A18" s="125"/>
      <c r="B18" s="107" t="s">
        <v>199</v>
      </c>
      <c r="C18" s="112" t="s">
        <v>205</v>
      </c>
      <c r="D18" s="28" t="s">
        <v>143</v>
      </c>
      <c r="E18" s="25">
        <v>7220000</v>
      </c>
      <c r="F18" s="26">
        <v>140000</v>
      </c>
      <c r="G18" s="26">
        <v>0</v>
      </c>
      <c r="H18" s="22">
        <f t="shared" si="1"/>
        <v>1.9390581717451523</v>
      </c>
      <c r="I18" s="23">
        <f t="shared" si="0"/>
        <v>0</v>
      </c>
    </row>
    <row r="19" spans="1:9" ht="18" customHeight="1">
      <c r="A19" s="126"/>
      <c r="B19" s="107" t="s">
        <v>169</v>
      </c>
      <c r="C19" s="112" t="s">
        <v>26</v>
      </c>
      <c r="D19" s="19" t="s">
        <v>141</v>
      </c>
      <c r="E19" s="20">
        <v>317904.8</v>
      </c>
      <c r="F19" s="21">
        <v>515725</v>
      </c>
      <c r="G19" s="21">
        <v>462000</v>
      </c>
      <c r="H19" s="22">
        <f t="shared" si="1"/>
        <v>162.2262387985334</v>
      </c>
      <c r="I19" s="23">
        <f t="shared" si="0"/>
        <v>89.58262639972854</v>
      </c>
    </row>
    <row r="20" spans="1:9" ht="18" customHeight="1">
      <c r="A20" s="9" t="s">
        <v>161</v>
      </c>
      <c r="B20" s="9"/>
      <c r="C20" s="32" t="s">
        <v>162</v>
      </c>
      <c r="D20" s="12"/>
      <c r="E20" s="30">
        <f>SUM(E21:E22)</f>
        <v>94318.71</v>
      </c>
      <c r="F20" s="30">
        <f>SUM(F21:F22)</f>
        <v>108362</v>
      </c>
      <c r="G20" s="13">
        <f>SUM(G21:G22)</f>
        <v>566855</v>
      </c>
      <c r="H20" s="14">
        <f t="shared" si="1"/>
        <v>114.8891879458487</v>
      </c>
      <c r="I20" s="31">
        <f t="shared" si="0"/>
        <v>523.1123456562264</v>
      </c>
    </row>
    <row r="21" spans="1:9" ht="18" customHeight="1">
      <c r="A21" s="16"/>
      <c r="B21" s="152" t="s">
        <v>163</v>
      </c>
      <c r="C21" s="153" t="s">
        <v>164</v>
      </c>
      <c r="D21" s="19" t="s">
        <v>141</v>
      </c>
      <c r="E21" s="20">
        <v>80318.71</v>
      </c>
      <c r="F21" s="21">
        <v>107870</v>
      </c>
      <c r="G21" s="21">
        <v>117000</v>
      </c>
      <c r="H21" s="22">
        <f t="shared" si="1"/>
        <v>134.3024558038843</v>
      </c>
      <c r="I21" s="23">
        <f t="shared" si="0"/>
        <v>108.46389172151665</v>
      </c>
    </row>
    <row r="22" spans="1:9" ht="18" customHeight="1">
      <c r="A22" s="27"/>
      <c r="B22" s="150"/>
      <c r="C22" s="154"/>
      <c r="D22" s="28" t="s">
        <v>143</v>
      </c>
      <c r="E22" s="25">
        <v>14000</v>
      </c>
      <c r="F22" s="26">
        <v>492</v>
      </c>
      <c r="G22" s="26">
        <v>449855</v>
      </c>
      <c r="H22" s="22">
        <f t="shared" si="1"/>
        <v>3.5142857142857142</v>
      </c>
      <c r="I22" s="23">
        <f t="shared" si="0"/>
        <v>91433.9430894309</v>
      </c>
    </row>
    <row r="23" spans="1:9" ht="18" customHeight="1">
      <c r="A23" s="9" t="s">
        <v>7</v>
      </c>
      <c r="B23" s="9"/>
      <c r="C23" s="29" t="s">
        <v>24</v>
      </c>
      <c r="D23" s="12"/>
      <c r="E23" s="30">
        <f>SUM(E24:E24)</f>
        <v>1093882.02</v>
      </c>
      <c r="F23" s="30">
        <f>SUM(F24:F24)</f>
        <v>2530055</v>
      </c>
      <c r="G23" s="13">
        <f>SUM(G24:G24)</f>
        <v>3530200</v>
      </c>
      <c r="H23" s="14">
        <f t="shared" si="1"/>
        <v>231.2913964889925</v>
      </c>
      <c r="I23" s="31">
        <f t="shared" si="0"/>
        <v>139.5305635648237</v>
      </c>
    </row>
    <row r="24" spans="1:9" ht="18" customHeight="1">
      <c r="A24" s="16"/>
      <c r="B24" s="107" t="s">
        <v>8</v>
      </c>
      <c r="C24" s="112" t="s">
        <v>25</v>
      </c>
      <c r="D24" s="19" t="s">
        <v>141</v>
      </c>
      <c r="E24" s="20">
        <v>1093882.02</v>
      </c>
      <c r="F24" s="21">
        <v>2530055</v>
      </c>
      <c r="G24" s="21">
        <v>3530200</v>
      </c>
      <c r="H24" s="22">
        <f t="shared" si="1"/>
        <v>231.2913964889925</v>
      </c>
      <c r="I24" s="23">
        <f t="shared" si="0"/>
        <v>139.5305635648237</v>
      </c>
    </row>
    <row r="25" spans="1:9" ht="18" customHeight="1">
      <c r="A25" s="9" t="s">
        <v>9</v>
      </c>
      <c r="B25" s="9"/>
      <c r="C25" s="29" t="s">
        <v>27</v>
      </c>
      <c r="D25" s="12"/>
      <c r="E25" s="30">
        <f>SUM(E26:E29)</f>
        <v>2029699.2499999998</v>
      </c>
      <c r="F25" s="30">
        <f>SUM(F26:F29)</f>
        <v>2407623</v>
      </c>
      <c r="G25" s="30">
        <f>SUM(G26:G29)</f>
        <v>2329993</v>
      </c>
      <c r="H25" s="14">
        <f t="shared" si="1"/>
        <v>118.6196920553624</v>
      </c>
      <c r="I25" s="31">
        <f t="shared" si="0"/>
        <v>96.77565798299817</v>
      </c>
    </row>
    <row r="26" spans="1:9" ht="18" customHeight="1">
      <c r="A26" s="17"/>
      <c r="B26" s="107" t="s">
        <v>190</v>
      </c>
      <c r="C26" s="114" t="s">
        <v>191</v>
      </c>
      <c r="D26" s="19" t="s">
        <v>141</v>
      </c>
      <c r="E26" s="33">
        <v>937204.96</v>
      </c>
      <c r="F26" s="33">
        <v>1030000</v>
      </c>
      <c r="G26" s="33">
        <v>997000</v>
      </c>
      <c r="H26" s="22">
        <f t="shared" si="1"/>
        <v>109.90125361692495</v>
      </c>
      <c r="I26" s="23">
        <f t="shared" si="0"/>
        <v>96.79611650485437</v>
      </c>
    </row>
    <row r="27" spans="1:9" s="36" customFormat="1" ht="18" customHeight="1">
      <c r="A27" s="125"/>
      <c r="B27" s="152" t="s">
        <v>10</v>
      </c>
      <c r="C27" s="153" t="s">
        <v>28</v>
      </c>
      <c r="D27" s="35" t="s">
        <v>141</v>
      </c>
      <c r="E27" s="20">
        <v>1082494.39</v>
      </c>
      <c r="F27" s="21">
        <v>1094882</v>
      </c>
      <c r="G27" s="21">
        <v>1110000</v>
      </c>
      <c r="H27" s="22">
        <f t="shared" si="1"/>
        <v>101.14435789362383</v>
      </c>
      <c r="I27" s="23">
        <f t="shared" si="0"/>
        <v>101.38078806665925</v>
      </c>
    </row>
    <row r="28" spans="1:9" s="36" customFormat="1" ht="18" customHeight="1">
      <c r="A28" s="125"/>
      <c r="B28" s="150"/>
      <c r="C28" s="154"/>
      <c r="D28" s="37" t="s">
        <v>143</v>
      </c>
      <c r="E28" s="25">
        <v>9999.9</v>
      </c>
      <c r="F28" s="26">
        <v>0</v>
      </c>
      <c r="G28" s="26">
        <v>0</v>
      </c>
      <c r="H28" s="22">
        <f t="shared" si="1"/>
        <v>0</v>
      </c>
      <c r="I28" s="23">
        <v>0</v>
      </c>
    </row>
    <row r="29" spans="1:9" s="36" customFormat="1" ht="18" customHeight="1">
      <c r="A29" s="150"/>
      <c r="B29" s="111" t="s">
        <v>142</v>
      </c>
      <c r="C29" s="120" t="s">
        <v>26</v>
      </c>
      <c r="D29" s="28" t="s">
        <v>143</v>
      </c>
      <c r="E29" s="25">
        <v>0</v>
      </c>
      <c r="F29" s="26">
        <v>282741</v>
      </c>
      <c r="G29" s="26">
        <v>222993</v>
      </c>
      <c r="H29" s="22">
        <v>0</v>
      </c>
      <c r="I29" s="23">
        <f t="shared" si="0"/>
        <v>78.86829288995936</v>
      </c>
    </row>
    <row r="30" spans="1:9" s="36" customFormat="1" ht="16.5" customHeight="1">
      <c r="A30" s="148"/>
      <c r="B30" s="149"/>
      <c r="C30" s="149"/>
      <c r="D30" s="149"/>
      <c r="E30" s="149"/>
      <c r="F30" s="149"/>
      <c r="G30" s="149"/>
      <c r="H30" s="149"/>
      <c r="I30" s="149"/>
    </row>
    <row r="31" spans="1:9" ht="15" customHeight="1">
      <c r="A31" s="132" t="s">
        <v>0</v>
      </c>
      <c r="B31" s="132" t="s">
        <v>15</v>
      </c>
      <c r="C31" s="132" t="s">
        <v>14</v>
      </c>
      <c r="D31" s="141" t="s">
        <v>140</v>
      </c>
      <c r="E31" s="136" t="s">
        <v>222</v>
      </c>
      <c r="F31" s="136" t="s">
        <v>223</v>
      </c>
      <c r="G31" s="136" t="s">
        <v>224</v>
      </c>
      <c r="H31" s="139" t="s">
        <v>197</v>
      </c>
      <c r="I31" s="139" t="s">
        <v>225</v>
      </c>
    </row>
    <row r="32" spans="1:9" ht="15" customHeight="1">
      <c r="A32" s="133"/>
      <c r="B32" s="133"/>
      <c r="C32" s="133"/>
      <c r="D32" s="141"/>
      <c r="E32" s="136"/>
      <c r="F32" s="136"/>
      <c r="G32" s="136"/>
      <c r="H32" s="139"/>
      <c r="I32" s="139"/>
    </row>
    <row r="33" spans="1:9" s="2" customFormat="1" ht="15" customHeight="1">
      <c r="A33" s="134"/>
      <c r="B33" s="134"/>
      <c r="C33" s="134"/>
      <c r="D33" s="141"/>
      <c r="E33" s="136"/>
      <c r="F33" s="136"/>
      <c r="G33" s="136"/>
      <c r="H33" s="139"/>
      <c r="I33" s="139"/>
    </row>
    <row r="34" spans="1:9" ht="13.5" customHeight="1">
      <c r="A34" s="3" t="s">
        <v>131</v>
      </c>
      <c r="B34" s="4" t="s">
        <v>132</v>
      </c>
      <c r="C34" s="4" t="s">
        <v>133</v>
      </c>
      <c r="D34" s="5">
        <v>4</v>
      </c>
      <c r="E34" s="6">
        <v>5</v>
      </c>
      <c r="F34" s="6" t="s">
        <v>144</v>
      </c>
      <c r="G34" s="6" t="s">
        <v>145</v>
      </c>
      <c r="H34" s="7" t="s">
        <v>167</v>
      </c>
      <c r="I34" s="8" t="s">
        <v>168</v>
      </c>
    </row>
    <row r="35" spans="1:9" ht="24.75" customHeight="1">
      <c r="A35" s="38" t="s">
        <v>11</v>
      </c>
      <c r="B35" s="38"/>
      <c r="C35" s="39" t="s">
        <v>29</v>
      </c>
      <c r="D35" s="40"/>
      <c r="E35" s="41">
        <f>SUM(E36:E44)</f>
        <v>23705501.58</v>
      </c>
      <c r="F35" s="41">
        <f>SUM(F36:F44)</f>
        <v>26626432.5</v>
      </c>
      <c r="G35" s="42">
        <f>SUM(G36:G44)</f>
        <v>28982451</v>
      </c>
      <c r="H35" s="43">
        <f aca="true" t="shared" si="2" ref="H35:H54">SUM(F35/E35)*100</f>
        <v>112.3217427403618</v>
      </c>
      <c r="I35" s="44">
        <f>SUM(G35/F35)*100</f>
        <v>108.84841970474264</v>
      </c>
    </row>
    <row r="36" spans="1:9" ht="22.5" customHeight="1">
      <c r="A36" s="129"/>
      <c r="B36" s="106" t="s">
        <v>12</v>
      </c>
      <c r="C36" s="115" t="s">
        <v>30</v>
      </c>
      <c r="D36" s="45" t="s">
        <v>141</v>
      </c>
      <c r="E36" s="46">
        <v>119061</v>
      </c>
      <c r="F36" s="47">
        <v>114105</v>
      </c>
      <c r="G36" s="47">
        <v>105134</v>
      </c>
      <c r="H36" s="48">
        <f t="shared" si="2"/>
        <v>95.83742787310706</v>
      </c>
      <c r="I36" s="49">
        <f aca="true" t="shared" si="3" ref="I36:I44">SUM(G36/F36)*100</f>
        <v>92.13794312256255</v>
      </c>
    </row>
    <row r="37" spans="1:9" ht="22.5" customHeight="1">
      <c r="A37" s="129"/>
      <c r="B37" s="106" t="s">
        <v>31</v>
      </c>
      <c r="C37" s="115" t="s">
        <v>32</v>
      </c>
      <c r="D37" s="50" t="s">
        <v>141</v>
      </c>
      <c r="E37" s="51">
        <v>603106.83</v>
      </c>
      <c r="F37" s="52">
        <v>613000</v>
      </c>
      <c r="G37" s="52">
        <v>616000</v>
      </c>
      <c r="H37" s="48">
        <f t="shared" si="2"/>
        <v>101.640367760385</v>
      </c>
      <c r="I37" s="49">
        <f t="shared" si="3"/>
        <v>100.48939641109298</v>
      </c>
    </row>
    <row r="38" spans="1:9" ht="22.5" customHeight="1">
      <c r="A38" s="53"/>
      <c r="B38" s="127" t="s">
        <v>13</v>
      </c>
      <c r="C38" s="130" t="s">
        <v>33</v>
      </c>
      <c r="D38" s="45" t="s">
        <v>141</v>
      </c>
      <c r="E38" s="46">
        <v>21012283</v>
      </c>
      <c r="F38" s="47">
        <v>23459382</v>
      </c>
      <c r="G38" s="47">
        <v>26009104</v>
      </c>
      <c r="H38" s="48">
        <f t="shared" si="2"/>
        <v>111.64604055637362</v>
      </c>
      <c r="I38" s="49">
        <f t="shared" si="3"/>
        <v>110.86866653179526</v>
      </c>
    </row>
    <row r="39" spans="1:9" ht="22.5" customHeight="1">
      <c r="A39" s="53"/>
      <c r="B39" s="128"/>
      <c r="C39" s="131"/>
      <c r="D39" s="50" t="s">
        <v>143</v>
      </c>
      <c r="E39" s="51">
        <v>538126.77</v>
      </c>
      <c r="F39" s="52">
        <v>426000</v>
      </c>
      <c r="G39" s="52">
        <v>150000</v>
      </c>
      <c r="H39" s="48">
        <f t="shared" si="2"/>
        <v>79.1635026817194</v>
      </c>
      <c r="I39" s="49">
        <f t="shared" si="3"/>
        <v>35.2112676056338</v>
      </c>
    </row>
    <row r="40" spans="1:9" ht="22.5" customHeight="1">
      <c r="A40" s="102"/>
      <c r="B40" s="106" t="s">
        <v>226</v>
      </c>
      <c r="C40" s="115" t="s">
        <v>227</v>
      </c>
      <c r="D40" s="45" t="s">
        <v>141</v>
      </c>
      <c r="E40" s="51">
        <v>0</v>
      </c>
      <c r="F40" s="52">
        <v>14833</v>
      </c>
      <c r="G40" s="52">
        <v>0</v>
      </c>
      <c r="H40" s="48">
        <v>0</v>
      </c>
      <c r="I40" s="49">
        <f>SUM(G40/F40)*100</f>
        <v>0</v>
      </c>
    </row>
    <row r="41" spans="1:9" ht="22.5" customHeight="1">
      <c r="A41" s="53"/>
      <c r="B41" s="110" t="s">
        <v>34</v>
      </c>
      <c r="C41" s="117" t="s">
        <v>35</v>
      </c>
      <c r="D41" s="45" t="s">
        <v>141</v>
      </c>
      <c r="E41" s="54">
        <v>42735.71</v>
      </c>
      <c r="F41" s="47">
        <v>42500.5</v>
      </c>
      <c r="G41" s="47">
        <v>47000</v>
      </c>
      <c r="H41" s="48">
        <f t="shared" si="2"/>
        <v>99.44961719367714</v>
      </c>
      <c r="I41" s="49">
        <f t="shared" si="3"/>
        <v>110.5869342713615</v>
      </c>
    </row>
    <row r="42" spans="1:9" ht="22.5" customHeight="1">
      <c r="A42" s="53"/>
      <c r="B42" s="110" t="s">
        <v>36</v>
      </c>
      <c r="C42" s="115" t="s">
        <v>134</v>
      </c>
      <c r="D42" s="45" t="s">
        <v>141</v>
      </c>
      <c r="E42" s="54">
        <v>243060.49</v>
      </c>
      <c r="F42" s="47">
        <v>300000</v>
      </c>
      <c r="G42" s="47">
        <v>310000</v>
      </c>
      <c r="H42" s="48">
        <f t="shared" si="2"/>
        <v>123.42606566785084</v>
      </c>
      <c r="I42" s="49">
        <f t="shared" si="3"/>
        <v>103.33333333333334</v>
      </c>
    </row>
    <row r="43" spans="1:9" ht="22.5" customHeight="1">
      <c r="A43" s="53"/>
      <c r="B43" s="110" t="s">
        <v>200</v>
      </c>
      <c r="C43" s="115" t="s">
        <v>206</v>
      </c>
      <c r="D43" s="45" t="s">
        <v>141</v>
      </c>
      <c r="E43" s="52">
        <v>1068960.1</v>
      </c>
      <c r="F43" s="52">
        <v>1572191</v>
      </c>
      <c r="G43" s="52">
        <v>1661511</v>
      </c>
      <c r="H43" s="48">
        <v>0</v>
      </c>
      <c r="I43" s="49">
        <f t="shared" si="3"/>
        <v>105.68124356391813</v>
      </c>
    </row>
    <row r="44" spans="1:9" ht="22.5" customHeight="1">
      <c r="A44" s="53"/>
      <c r="B44" s="106" t="s">
        <v>37</v>
      </c>
      <c r="C44" s="115" t="s">
        <v>26</v>
      </c>
      <c r="D44" s="45" t="s">
        <v>141</v>
      </c>
      <c r="E44" s="46">
        <v>78167.68</v>
      </c>
      <c r="F44" s="47">
        <v>84421</v>
      </c>
      <c r="G44" s="47">
        <v>83702</v>
      </c>
      <c r="H44" s="48">
        <f t="shared" si="2"/>
        <v>107.99987923397498</v>
      </c>
      <c r="I44" s="49">
        <f t="shared" si="3"/>
        <v>99.14831617725447</v>
      </c>
    </row>
    <row r="45" spans="1:9" ht="30.75" customHeight="1">
      <c r="A45" s="38" t="s">
        <v>187</v>
      </c>
      <c r="B45" s="38"/>
      <c r="C45" s="39" t="s">
        <v>188</v>
      </c>
      <c r="D45" s="40"/>
      <c r="E45" s="41">
        <f>SUM(E46:E46)</f>
        <v>0</v>
      </c>
      <c r="F45" s="41">
        <f>SUM(F46:F46)</f>
        <v>123052</v>
      </c>
      <c r="G45" s="41">
        <f>SUM(G46:G46)</f>
        <v>0</v>
      </c>
      <c r="H45" s="43">
        <v>0</v>
      </c>
      <c r="I45" s="44">
        <v>0</v>
      </c>
    </row>
    <row r="46" spans="1:9" ht="50.25" customHeight="1">
      <c r="A46" s="106"/>
      <c r="B46" s="106" t="s">
        <v>196</v>
      </c>
      <c r="C46" s="115" t="s">
        <v>189</v>
      </c>
      <c r="D46" s="45" t="s">
        <v>141</v>
      </c>
      <c r="E46" s="51">
        <v>0</v>
      </c>
      <c r="F46" s="52">
        <v>123052</v>
      </c>
      <c r="G46" s="52">
        <v>0</v>
      </c>
      <c r="H46" s="55">
        <v>0</v>
      </c>
      <c r="I46" s="56">
        <v>0</v>
      </c>
    </row>
    <row r="47" spans="1:9" ht="22.5" customHeight="1">
      <c r="A47" s="38" t="s">
        <v>178</v>
      </c>
      <c r="B47" s="38"/>
      <c r="C47" s="39" t="s">
        <v>179</v>
      </c>
      <c r="D47" s="40"/>
      <c r="E47" s="41">
        <f>SUM(E48:E48)</f>
        <v>12562.55</v>
      </c>
      <c r="F47" s="41">
        <f>SUM(F48:F48)</f>
        <v>0</v>
      </c>
      <c r="G47" s="41">
        <f>SUM(G48:G48)</f>
        <v>0</v>
      </c>
      <c r="H47" s="43">
        <f t="shared" si="2"/>
        <v>0</v>
      </c>
      <c r="I47" s="44">
        <v>0</v>
      </c>
    </row>
    <row r="48" spans="1:9" ht="22.5" customHeight="1">
      <c r="A48" s="57"/>
      <c r="B48" s="106" t="s">
        <v>180</v>
      </c>
      <c r="C48" s="115" t="s">
        <v>181</v>
      </c>
      <c r="D48" s="45" t="s">
        <v>141</v>
      </c>
      <c r="E48" s="46">
        <v>12562.55</v>
      </c>
      <c r="F48" s="47">
        <v>0</v>
      </c>
      <c r="G48" s="47"/>
      <c r="H48" s="48">
        <f t="shared" si="2"/>
        <v>0</v>
      </c>
      <c r="I48" s="49">
        <v>0</v>
      </c>
    </row>
    <row r="49" spans="1:9" ht="22.5" customHeight="1">
      <c r="A49" s="38" t="s">
        <v>38</v>
      </c>
      <c r="B49" s="38"/>
      <c r="C49" s="39" t="s">
        <v>39</v>
      </c>
      <c r="D49" s="40"/>
      <c r="E49" s="41">
        <f>SUM(E50+E51+E52+E53+E54+E62+E63+E60+E61)</f>
        <v>8465458.32</v>
      </c>
      <c r="F49" s="41">
        <f>SUM(F50+F51+F52+F53+F54+F62+F63+F60+F61)</f>
        <v>7503235</v>
      </c>
      <c r="G49" s="41">
        <f>SUM(G50+G51+G52+G53+G54+G62+G63+G60+G61)</f>
        <v>6954107</v>
      </c>
      <c r="H49" s="43">
        <f t="shared" si="2"/>
        <v>88.63353543745284</v>
      </c>
      <c r="I49" s="41">
        <v>0</v>
      </c>
    </row>
    <row r="50" spans="1:9" ht="22.5" customHeight="1">
      <c r="A50" s="127"/>
      <c r="B50" s="127" t="s">
        <v>40</v>
      </c>
      <c r="C50" s="130" t="s">
        <v>41</v>
      </c>
      <c r="D50" s="45" t="s">
        <v>141</v>
      </c>
      <c r="E50" s="46">
        <v>16000</v>
      </c>
      <c r="F50" s="47">
        <v>20000</v>
      </c>
      <c r="G50" s="47">
        <v>25000</v>
      </c>
      <c r="H50" s="48">
        <f t="shared" si="2"/>
        <v>125</v>
      </c>
      <c r="I50" s="56">
        <f>SUM(G50/F50)*100</f>
        <v>125</v>
      </c>
    </row>
    <row r="51" spans="1:9" ht="22.5" customHeight="1">
      <c r="A51" s="143"/>
      <c r="B51" s="128"/>
      <c r="C51" s="131"/>
      <c r="D51" s="50" t="s">
        <v>143</v>
      </c>
      <c r="E51" s="51">
        <v>22500</v>
      </c>
      <c r="F51" s="52">
        <v>100000</v>
      </c>
      <c r="G51" s="52">
        <v>0</v>
      </c>
      <c r="H51" s="48">
        <v>100</v>
      </c>
      <c r="I51" s="56">
        <v>0</v>
      </c>
    </row>
    <row r="52" spans="1:9" ht="22.5" customHeight="1">
      <c r="A52" s="143"/>
      <c r="B52" s="106" t="s">
        <v>165</v>
      </c>
      <c r="C52" s="115" t="s">
        <v>166</v>
      </c>
      <c r="D52" s="45" t="s">
        <v>141</v>
      </c>
      <c r="E52" s="46">
        <v>100000</v>
      </c>
      <c r="F52" s="47">
        <v>140000</v>
      </c>
      <c r="G52" s="47">
        <v>80000</v>
      </c>
      <c r="H52" s="48">
        <f t="shared" si="2"/>
        <v>140</v>
      </c>
      <c r="I52" s="56">
        <v>0</v>
      </c>
    </row>
    <row r="53" spans="1:9" ht="22.5" customHeight="1">
      <c r="A53" s="143"/>
      <c r="B53" s="106" t="s">
        <v>42</v>
      </c>
      <c r="C53" s="115" t="s">
        <v>43</v>
      </c>
      <c r="D53" s="45" t="s">
        <v>141</v>
      </c>
      <c r="E53" s="46">
        <v>7043761.52</v>
      </c>
      <c r="F53" s="47">
        <v>7175335</v>
      </c>
      <c r="G53" s="47">
        <v>6770107</v>
      </c>
      <c r="H53" s="48">
        <f t="shared" si="2"/>
        <v>101.86794342236618</v>
      </c>
      <c r="I53" s="56">
        <v>100</v>
      </c>
    </row>
    <row r="54" spans="1:9" ht="22.5" customHeight="1">
      <c r="A54" s="143"/>
      <c r="B54" s="106" t="s">
        <v>44</v>
      </c>
      <c r="C54" s="118" t="s">
        <v>46</v>
      </c>
      <c r="D54" s="45" t="s">
        <v>141</v>
      </c>
      <c r="E54" s="46">
        <v>3079.29</v>
      </c>
      <c r="F54" s="47">
        <v>15500</v>
      </c>
      <c r="G54" s="47">
        <v>31000</v>
      </c>
      <c r="H54" s="48">
        <f t="shared" si="2"/>
        <v>503.3627881751962</v>
      </c>
      <c r="I54" s="56">
        <f>SUM(G54/F54)*100</f>
        <v>200</v>
      </c>
    </row>
    <row r="55" spans="1:9" ht="16.5" customHeight="1">
      <c r="A55" s="158"/>
      <c r="B55" s="159"/>
      <c r="C55" s="159"/>
      <c r="D55" s="159"/>
      <c r="E55" s="159"/>
      <c r="F55" s="159"/>
      <c r="G55" s="159"/>
      <c r="H55" s="159"/>
      <c r="I55" s="159"/>
    </row>
    <row r="56" spans="1:9" ht="15" customHeight="1">
      <c r="A56" s="132" t="s">
        <v>0</v>
      </c>
      <c r="B56" s="132" t="s">
        <v>15</v>
      </c>
      <c r="C56" s="132" t="s">
        <v>14</v>
      </c>
      <c r="D56" s="141" t="s">
        <v>140</v>
      </c>
      <c r="E56" s="136" t="s">
        <v>222</v>
      </c>
      <c r="F56" s="136" t="s">
        <v>223</v>
      </c>
      <c r="G56" s="136" t="s">
        <v>224</v>
      </c>
      <c r="H56" s="139" t="s">
        <v>197</v>
      </c>
      <c r="I56" s="139" t="s">
        <v>225</v>
      </c>
    </row>
    <row r="57" spans="1:9" ht="15" customHeight="1">
      <c r="A57" s="133"/>
      <c r="B57" s="133"/>
      <c r="C57" s="133"/>
      <c r="D57" s="141"/>
      <c r="E57" s="136"/>
      <c r="F57" s="136"/>
      <c r="G57" s="136"/>
      <c r="H57" s="139"/>
      <c r="I57" s="139"/>
    </row>
    <row r="58" spans="1:9" s="2" customFormat="1" ht="15" customHeight="1">
      <c r="A58" s="134"/>
      <c r="B58" s="134"/>
      <c r="C58" s="134"/>
      <c r="D58" s="141"/>
      <c r="E58" s="136"/>
      <c r="F58" s="136"/>
      <c r="G58" s="136"/>
      <c r="H58" s="139"/>
      <c r="I58" s="139"/>
    </row>
    <row r="59" spans="1:9" ht="13.5" customHeight="1">
      <c r="A59" s="3" t="s">
        <v>131</v>
      </c>
      <c r="B59" s="4" t="s">
        <v>132</v>
      </c>
      <c r="C59" s="4" t="s">
        <v>133</v>
      </c>
      <c r="D59" s="5">
        <v>4</v>
      </c>
      <c r="E59" s="6">
        <v>5</v>
      </c>
      <c r="F59" s="6" t="s">
        <v>144</v>
      </c>
      <c r="G59" s="6" t="s">
        <v>145</v>
      </c>
      <c r="H59" s="7" t="s">
        <v>167</v>
      </c>
      <c r="I59" s="8" t="s">
        <v>168</v>
      </c>
    </row>
    <row r="60" spans="1:9" ht="18.75" customHeight="1">
      <c r="A60" s="53"/>
      <c r="B60" s="127" t="s">
        <v>170</v>
      </c>
      <c r="C60" s="130" t="s">
        <v>171</v>
      </c>
      <c r="D60" s="45" t="s">
        <v>141</v>
      </c>
      <c r="E60" s="46">
        <v>20565.51</v>
      </c>
      <c r="F60" s="47">
        <v>51500</v>
      </c>
      <c r="G60" s="47">
        <v>48000</v>
      </c>
      <c r="H60" s="48">
        <f>SUM(F60/E60)*100</f>
        <v>250.41926993300922</v>
      </c>
      <c r="I60" s="49">
        <f>SUM(G60/F60)*100</f>
        <v>93.20388349514563</v>
      </c>
    </row>
    <row r="61" spans="1:9" ht="18.75" customHeight="1">
      <c r="A61" s="53"/>
      <c r="B61" s="128"/>
      <c r="C61" s="131"/>
      <c r="D61" s="58" t="s">
        <v>143</v>
      </c>
      <c r="E61" s="59">
        <v>1251894</v>
      </c>
      <c r="F61" s="60">
        <v>0</v>
      </c>
      <c r="G61" s="60">
        <v>0</v>
      </c>
      <c r="H61" s="48">
        <f>SUM(F61/E61)*100</f>
        <v>0</v>
      </c>
      <c r="I61" s="49">
        <v>0</v>
      </c>
    </row>
    <row r="62" spans="1:9" ht="18.75" customHeight="1">
      <c r="A62" s="53"/>
      <c r="B62" s="106" t="s">
        <v>146</v>
      </c>
      <c r="C62" s="115" t="s">
        <v>147</v>
      </c>
      <c r="D62" s="58" t="s">
        <v>141</v>
      </c>
      <c r="E62" s="59">
        <v>7658</v>
      </c>
      <c r="F62" s="60">
        <v>0</v>
      </c>
      <c r="G62" s="60">
        <v>0</v>
      </c>
      <c r="H62" s="48">
        <f>SUM(F62/E62)*100</f>
        <v>0</v>
      </c>
      <c r="I62" s="49">
        <v>0</v>
      </c>
    </row>
    <row r="63" spans="1:9" ht="18.75" customHeight="1">
      <c r="A63" s="53"/>
      <c r="B63" s="106" t="s">
        <v>45</v>
      </c>
      <c r="C63" s="115" t="s">
        <v>26</v>
      </c>
      <c r="D63" s="58" t="s">
        <v>141</v>
      </c>
      <c r="E63" s="59">
        <v>0</v>
      </c>
      <c r="F63" s="60">
        <v>900</v>
      </c>
      <c r="G63" s="60">
        <v>0</v>
      </c>
      <c r="H63" s="48">
        <v>0</v>
      </c>
      <c r="I63" s="49">
        <v>0</v>
      </c>
    </row>
    <row r="64" spans="1:9" s="36" customFormat="1" ht="18.75" customHeight="1">
      <c r="A64" s="38" t="s">
        <v>201</v>
      </c>
      <c r="B64" s="38"/>
      <c r="C64" s="39"/>
      <c r="D64" s="40"/>
      <c r="E64" s="41">
        <f>SUM(E65:E65)</f>
        <v>562109.11</v>
      </c>
      <c r="F64" s="41">
        <f>SUM(F65:F65)</f>
        <v>626040</v>
      </c>
      <c r="G64" s="41">
        <f>SUM(G65:G65)</f>
        <v>660000</v>
      </c>
      <c r="H64" s="43">
        <f>SUM(F64/E64)*100</f>
        <v>111.37339510473332</v>
      </c>
      <c r="I64" s="44">
        <v>0</v>
      </c>
    </row>
    <row r="65" spans="1:9" s="36" customFormat="1" ht="18.75" customHeight="1">
      <c r="A65" s="57"/>
      <c r="B65" s="106" t="s">
        <v>202</v>
      </c>
      <c r="C65" s="115" t="s">
        <v>207</v>
      </c>
      <c r="D65" s="45" t="s">
        <v>141</v>
      </c>
      <c r="E65" s="46">
        <v>562109.11</v>
      </c>
      <c r="F65" s="47">
        <v>626040</v>
      </c>
      <c r="G65" s="47">
        <v>660000</v>
      </c>
      <c r="H65" s="48">
        <f>SUM(F65/E65)*100</f>
        <v>111.37339510473332</v>
      </c>
      <c r="I65" s="49">
        <v>0</v>
      </c>
    </row>
    <row r="66" spans="1:9" s="36" customFormat="1" ht="18.75" customHeight="1">
      <c r="A66" s="61" t="s">
        <v>47</v>
      </c>
      <c r="B66" s="61"/>
      <c r="C66" s="62" t="s">
        <v>48</v>
      </c>
      <c r="D66" s="63"/>
      <c r="E66" s="64">
        <f>SUM(E67:E68)</f>
        <v>1105231.23</v>
      </c>
      <c r="F66" s="64">
        <f>SUM(F67:F68)</f>
        <v>2177847</v>
      </c>
      <c r="G66" s="64">
        <f>SUM(G67:G68)</f>
        <v>3025072</v>
      </c>
      <c r="H66" s="65">
        <f>SUM(F66/E66)*100</f>
        <v>197.04899218238702</v>
      </c>
      <c r="I66" s="66">
        <f>SUM(G66/F66)*100</f>
        <v>138.90195224917085</v>
      </c>
    </row>
    <row r="67" spans="1:9" s="36" customFormat="1" ht="37.5" customHeight="1">
      <c r="A67" s="145"/>
      <c r="B67" s="105" t="s">
        <v>49</v>
      </c>
      <c r="C67" s="119" t="s">
        <v>50</v>
      </c>
      <c r="D67" s="67" t="s">
        <v>141</v>
      </c>
      <c r="E67" s="46">
        <v>1105231.23</v>
      </c>
      <c r="F67" s="47">
        <v>1484990</v>
      </c>
      <c r="G67" s="47">
        <v>1572518</v>
      </c>
      <c r="H67" s="48">
        <f>SUM(F67/E67)*100</f>
        <v>134.36011937520078</v>
      </c>
      <c r="I67" s="49">
        <f>SUM(G67/F67)*100</f>
        <v>105.89418110559667</v>
      </c>
    </row>
    <row r="68" spans="1:9" ht="33" customHeight="1">
      <c r="A68" s="145"/>
      <c r="B68" s="105" t="s">
        <v>51</v>
      </c>
      <c r="C68" s="119" t="s">
        <v>52</v>
      </c>
      <c r="D68" s="68" t="s">
        <v>141</v>
      </c>
      <c r="E68" s="59">
        <v>0</v>
      </c>
      <c r="F68" s="60">
        <v>692857</v>
      </c>
      <c r="G68" s="60">
        <v>1452554</v>
      </c>
      <c r="H68" s="48">
        <v>0</v>
      </c>
      <c r="I68" s="49">
        <v>100</v>
      </c>
    </row>
    <row r="69" spans="1:9" ht="18.75" customHeight="1">
      <c r="A69" s="69" t="s">
        <v>53</v>
      </c>
      <c r="B69" s="69"/>
      <c r="C69" s="70" t="s">
        <v>54</v>
      </c>
      <c r="D69" s="71"/>
      <c r="E69" s="72">
        <f>SUM(E70:E72)</f>
        <v>3356790</v>
      </c>
      <c r="F69" s="72">
        <f>SUM(F70:F72)</f>
        <v>5384045</v>
      </c>
      <c r="G69" s="72">
        <f>SUM(G70:G72)</f>
        <v>8419548</v>
      </c>
      <c r="H69" s="65">
        <f>SUM(F69/E69)*100</f>
        <v>160.39266680370235</v>
      </c>
      <c r="I69" s="66">
        <f>SUM(G69/F69)*100</f>
        <v>156.37959935327436</v>
      </c>
    </row>
    <row r="70" spans="1:9" ht="24" customHeight="1">
      <c r="A70" s="53"/>
      <c r="B70" s="106" t="s">
        <v>203</v>
      </c>
      <c r="C70" s="118" t="s">
        <v>208</v>
      </c>
      <c r="D70" s="45" t="s">
        <v>141</v>
      </c>
      <c r="E70" s="46">
        <v>0</v>
      </c>
      <c r="F70" s="47">
        <v>142776</v>
      </c>
      <c r="G70" s="47">
        <v>0</v>
      </c>
      <c r="H70" s="48">
        <v>0</v>
      </c>
      <c r="I70" s="49">
        <v>100</v>
      </c>
    </row>
    <row r="71" spans="1:9" ht="18.75" customHeight="1">
      <c r="A71" s="109"/>
      <c r="B71" s="106" t="s">
        <v>55</v>
      </c>
      <c r="C71" s="118" t="s">
        <v>139</v>
      </c>
      <c r="D71" s="45" t="s">
        <v>141</v>
      </c>
      <c r="E71" s="46">
        <v>0</v>
      </c>
      <c r="F71" s="47">
        <v>1882485</v>
      </c>
      <c r="G71" s="47">
        <v>3645800</v>
      </c>
      <c r="H71" s="48">
        <v>0</v>
      </c>
      <c r="I71" s="49">
        <v>100</v>
      </c>
    </row>
    <row r="72" spans="1:9" ht="18.75" customHeight="1">
      <c r="A72" s="73"/>
      <c r="B72" s="106" t="s">
        <v>56</v>
      </c>
      <c r="C72" s="115" t="s">
        <v>57</v>
      </c>
      <c r="D72" s="58" t="s">
        <v>141</v>
      </c>
      <c r="E72" s="59">
        <v>3356790</v>
      </c>
      <c r="F72" s="60">
        <v>3358784</v>
      </c>
      <c r="G72" s="60">
        <v>4773748</v>
      </c>
      <c r="H72" s="48">
        <f aca="true" t="shared" si="4" ref="H72:I74">SUM(F72/E72)*100</f>
        <v>100.05940198820898</v>
      </c>
      <c r="I72" s="49">
        <f t="shared" si="4"/>
        <v>142.12726986909547</v>
      </c>
    </row>
    <row r="73" spans="1:9" ht="18.75" customHeight="1">
      <c r="A73" s="38" t="s">
        <v>58</v>
      </c>
      <c r="B73" s="38"/>
      <c r="C73" s="39" t="s">
        <v>59</v>
      </c>
      <c r="D73" s="40"/>
      <c r="E73" s="41">
        <f>SUM(E74+E75+E77+E82+E83+E85+E84+E92+E93+E94+E97+E98+E76)</f>
        <v>50437247.41</v>
      </c>
      <c r="F73" s="41">
        <f>SUM(F74+F75+F77+F82+F83+F85+F84+F92+F93+F94+F97+F98+F76)</f>
        <v>33998093.36</v>
      </c>
      <c r="G73" s="41">
        <f>SUM(G74+G75+G77+G82+G83+G85+G84+G92+G93+G94+G97+G98+G76+G78+G79+G80+G81+G95+G96)</f>
        <v>49153987</v>
      </c>
      <c r="H73" s="65">
        <f t="shared" si="4"/>
        <v>67.40671845874628</v>
      </c>
      <c r="I73" s="66">
        <f t="shared" si="4"/>
        <v>144.57865763093486</v>
      </c>
    </row>
    <row r="74" spans="1:9" ht="18.75" customHeight="1">
      <c r="A74" s="127"/>
      <c r="B74" s="127" t="s">
        <v>60</v>
      </c>
      <c r="C74" s="130" t="s">
        <v>61</v>
      </c>
      <c r="D74" s="45" t="s">
        <v>141</v>
      </c>
      <c r="E74" s="46">
        <v>6175945.03</v>
      </c>
      <c r="F74" s="47">
        <v>7985925</v>
      </c>
      <c r="G74" s="47">
        <v>10467144</v>
      </c>
      <c r="H74" s="48">
        <f t="shared" si="4"/>
        <v>129.3069313474767</v>
      </c>
      <c r="I74" s="49">
        <f t="shared" si="4"/>
        <v>131.0699011072606</v>
      </c>
    </row>
    <row r="75" spans="1:9" ht="18.75" customHeight="1">
      <c r="A75" s="143"/>
      <c r="B75" s="128"/>
      <c r="C75" s="131"/>
      <c r="D75" s="58" t="s">
        <v>143</v>
      </c>
      <c r="E75" s="59">
        <v>4803467.05</v>
      </c>
      <c r="F75" s="60">
        <v>121042.53</v>
      </c>
      <c r="G75" s="60">
        <v>250000</v>
      </c>
      <c r="H75" s="48">
        <f>SUM(F75/E75)*100</f>
        <v>2.5198992465244454</v>
      </c>
      <c r="I75" s="49">
        <v>100</v>
      </c>
    </row>
    <row r="76" spans="1:9" ht="18.75" customHeight="1">
      <c r="A76" s="143"/>
      <c r="B76" s="106" t="s">
        <v>185</v>
      </c>
      <c r="C76" s="115" t="s">
        <v>186</v>
      </c>
      <c r="D76" s="45" t="s">
        <v>141</v>
      </c>
      <c r="E76" s="59">
        <v>558020.22</v>
      </c>
      <c r="F76" s="60">
        <v>730096</v>
      </c>
      <c r="G76" s="60">
        <v>202628</v>
      </c>
      <c r="H76" s="48">
        <f>SUM(F76/E76)*100</f>
        <v>130.8368359841871</v>
      </c>
      <c r="I76" s="49">
        <f>SUM(G76/F76)*100</f>
        <v>27.753610484100722</v>
      </c>
    </row>
    <row r="77" spans="1:9" ht="18.75" customHeight="1">
      <c r="A77" s="143"/>
      <c r="B77" s="106" t="s">
        <v>62</v>
      </c>
      <c r="C77" s="115" t="s">
        <v>63</v>
      </c>
      <c r="D77" s="58" t="s">
        <v>141</v>
      </c>
      <c r="E77" s="59">
        <v>3935875.33</v>
      </c>
      <c r="F77" s="60">
        <v>3308578</v>
      </c>
      <c r="G77" s="60">
        <v>1519821</v>
      </c>
      <c r="H77" s="48">
        <f>SUM(F77/E77)*100</f>
        <v>84.06206301254974</v>
      </c>
      <c r="I77" s="49">
        <f>SUM(G77/F77)*100</f>
        <v>45.935776638785605</v>
      </c>
    </row>
    <row r="78" spans="1:9" ht="18.75" customHeight="1">
      <c r="A78" s="143"/>
      <c r="B78" s="127" t="s">
        <v>217</v>
      </c>
      <c r="C78" s="130" t="s">
        <v>218</v>
      </c>
      <c r="D78" s="58" t="s">
        <v>141</v>
      </c>
      <c r="E78" s="59">
        <v>0</v>
      </c>
      <c r="F78" s="60">
        <v>13305833</v>
      </c>
      <c r="G78" s="60">
        <v>14024793</v>
      </c>
      <c r="H78" s="48">
        <v>0</v>
      </c>
      <c r="I78" s="49">
        <f>SUM(G78/F78)*100</f>
        <v>105.4033445331833</v>
      </c>
    </row>
    <row r="79" spans="1:9" ht="18.75" customHeight="1">
      <c r="A79" s="143"/>
      <c r="B79" s="128"/>
      <c r="C79" s="131"/>
      <c r="D79" s="58" t="s">
        <v>143</v>
      </c>
      <c r="E79" s="59">
        <v>0</v>
      </c>
      <c r="F79" s="60">
        <v>550850</v>
      </c>
      <c r="G79" s="60">
        <v>750000</v>
      </c>
      <c r="H79" s="48">
        <v>0</v>
      </c>
      <c r="I79" s="49">
        <v>0</v>
      </c>
    </row>
    <row r="80" spans="1:9" ht="18.75" customHeight="1">
      <c r="A80" s="143"/>
      <c r="B80" s="106" t="s">
        <v>231</v>
      </c>
      <c r="C80" s="115" t="s">
        <v>232</v>
      </c>
      <c r="D80" s="58" t="s">
        <v>141</v>
      </c>
      <c r="E80" s="59">
        <v>0</v>
      </c>
      <c r="F80" s="60">
        <v>0</v>
      </c>
      <c r="G80" s="60">
        <v>2135582</v>
      </c>
      <c r="H80" s="48">
        <v>0</v>
      </c>
      <c r="I80" s="49">
        <v>0</v>
      </c>
    </row>
    <row r="81" spans="1:9" ht="18.75" customHeight="1">
      <c r="A81" s="143"/>
      <c r="B81" s="106" t="s">
        <v>219</v>
      </c>
      <c r="C81" s="115" t="s">
        <v>220</v>
      </c>
      <c r="D81" s="58" t="s">
        <v>141</v>
      </c>
      <c r="E81" s="59">
        <v>0</v>
      </c>
      <c r="F81" s="60">
        <v>614518</v>
      </c>
      <c r="G81" s="60">
        <v>2595381</v>
      </c>
      <c r="H81" s="48">
        <v>0</v>
      </c>
      <c r="I81" s="49">
        <f>SUM(G81/F81)*100</f>
        <v>422.3441786896397</v>
      </c>
    </row>
    <row r="82" spans="1:9" ht="18.75" customHeight="1">
      <c r="A82" s="143"/>
      <c r="B82" s="127" t="s">
        <v>64</v>
      </c>
      <c r="C82" s="130" t="s">
        <v>65</v>
      </c>
      <c r="D82" s="58" t="s">
        <v>141</v>
      </c>
      <c r="E82" s="59">
        <v>9589471.99</v>
      </c>
      <c r="F82" s="60">
        <v>9662433</v>
      </c>
      <c r="G82" s="60">
        <v>10668186</v>
      </c>
      <c r="H82" s="48">
        <f>SUM(F82/E82)*100</f>
        <v>100.76084491488253</v>
      </c>
      <c r="I82" s="49">
        <f>SUM(G82/F82)*100</f>
        <v>110.4089001186347</v>
      </c>
    </row>
    <row r="83" spans="1:9" ht="18.75" customHeight="1">
      <c r="A83" s="143"/>
      <c r="B83" s="128"/>
      <c r="C83" s="131"/>
      <c r="D83" s="58" t="s">
        <v>143</v>
      </c>
      <c r="E83" s="59">
        <v>3148249.47</v>
      </c>
      <c r="F83" s="60">
        <v>1303854.83</v>
      </c>
      <c r="G83" s="60">
        <v>450000</v>
      </c>
      <c r="H83" s="48">
        <f>SUM(F83/E83)*100</f>
        <v>41.415232256038465</v>
      </c>
      <c r="I83" s="49">
        <f>SUM(G83/F83)*100</f>
        <v>34.51304467691392</v>
      </c>
    </row>
    <row r="84" spans="1:9" ht="18.75" customHeight="1">
      <c r="A84" s="143"/>
      <c r="B84" s="127" t="s">
        <v>66</v>
      </c>
      <c r="C84" s="130" t="s">
        <v>67</v>
      </c>
      <c r="D84" s="58" t="s">
        <v>141</v>
      </c>
      <c r="E84" s="59">
        <v>17042347.97</v>
      </c>
      <c r="F84" s="60">
        <v>4005136</v>
      </c>
      <c r="G84" s="60">
        <v>649809</v>
      </c>
      <c r="H84" s="48">
        <f>SUM(F84/E84)*100</f>
        <v>23.501080995707426</v>
      </c>
      <c r="I84" s="49">
        <f>SUM(G84/F84)*100</f>
        <v>16.224392879542666</v>
      </c>
    </row>
    <row r="85" spans="1:9" ht="18.75" customHeight="1">
      <c r="A85" s="144"/>
      <c r="B85" s="128"/>
      <c r="C85" s="131"/>
      <c r="D85" s="58" t="s">
        <v>143</v>
      </c>
      <c r="E85" s="59">
        <v>376178.14</v>
      </c>
      <c r="F85" s="60">
        <v>0</v>
      </c>
      <c r="G85" s="60">
        <v>70000</v>
      </c>
      <c r="H85" s="48">
        <f>SUM(F85/E85)*100</f>
        <v>0</v>
      </c>
      <c r="I85" s="49">
        <v>0</v>
      </c>
    </row>
    <row r="86" spans="1:9" ht="21.75" customHeight="1">
      <c r="A86" s="121"/>
      <c r="B86" s="121"/>
      <c r="C86" s="121"/>
      <c r="D86" s="121"/>
      <c r="E86" s="121"/>
      <c r="F86" s="121"/>
      <c r="G86" s="121"/>
      <c r="H86" s="121"/>
      <c r="I86" s="121"/>
    </row>
    <row r="87" spans="1:9" ht="17.25" customHeight="1">
      <c r="A87" s="122"/>
      <c r="B87" s="122"/>
      <c r="C87" s="122"/>
      <c r="D87" s="122"/>
      <c r="E87" s="122"/>
      <c r="F87" s="122"/>
      <c r="G87" s="122"/>
      <c r="H87" s="122"/>
      <c r="I87" s="122"/>
    </row>
    <row r="88" spans="1:9" ht="15" customHeight="1">
      <c r="A88" s="133" t="s">
        <v>0</v>
      </c>
      <c r="B88" s="133" t="s">
        <v>15</v>
      </c>
      <c r="C88" s="133" t="s">
        <v>14</v>
      </c>
      <c r="D88" s="140" t="s">
        <v>140</v>
      </c>
      <c r="E88" s="135" t="s">
        <v>222</v>
      </c>
      <c r="F88" s="135" t="s">
        <v>223</v>
      </c>
      <c r="G88" s="135" t="s">
        <v>224</v>
      </c>
      <c r="H88" s="138" t="s">
        <v>197</v>
      </c>
      <c r="I88" s="138" t="s">
        <v>225</v>
      </c>
    </row>
    <row r="89" spans="1:9" ht="15" customHeight="1">
      <c r="A89" s="133"/>
      <c r="B89" s="133"/>
      <c r="C89" s="133"/>
      <c r="D89" s="141"/>
      <c r="E89" s="136"/>
      <c r="F89" s="136"/>
      <c r="G89" s="136"/>
      <c r="H89" s="139"/>
      <c r="I89" s="139"/>
    </row>
    <row r="90" spans="1:9" s="2" customFormat="1" ht="15" customHeight="1">
      <c r="A90" s="134"/>
      <c r="B90" s="134"/>
      <c r="C90" s="134"/>
      <c r="D90" s="141"/>
      <c r="E90" s="136"/>
      <c r="F90" s="136"/>
      <c r="G90" s="136"/>
      <c r="H90" s="139"/>
      <c r="I90" s="139"/>
    </row>
    <row r="91" spans="1:9" ht="13.5" customHeight="1">
      <c r="A91" s="3" t="s">
        <v>131</v>
      </c>
      <c r="B91" s="4" t="s">
        <v>132</v>
      </c>
      <c r="C91" s="4" t="s">
        <v>133</v>
      </c>
      <c r="D91" s="5">
        <v>4</v>
      </c>
      <c r="E91" s="6">
        <v>5</v>
      </c>
      <c r="F91" s="6" t="s">
        <v>144</v>
      </c>
      <c r="G91" s="6" t="s">
        <v>145</v>
      </c>
      <c r="H91" s="7" t="s">
        <v>167</v>
      </c>
      <c r="I91" s="8" t="s">
        <v>168</v>
      </c>
    </row>
    <row r="92" spans="1:9" ht="22.5" customHeight="1">
      <c r="A92" s="99"/>
      <c r="B92" s="106" t="s">
        <v>68</v>
      </c>
      <c r="C92" s="115" t="s">
        <v>69</v>
      </c>
      <c r="D92" s="45" t="s">
        <v>141</v>
      </c>
      <c r="E92" s="46">
        <v>1392661.5</v>
      </c>
      <c r="F92" s="47">
        <v>1642451</v>
      </c>
      <c r="G92" s="47">
        <v>2069200</v>
      </c>
      <c r="H92" s="55">
        <f aca="true" t="shared" si="5" ref="H92:H113">SUM(F92/E92)*100</f>
        <v>117.93612446384137</v>
      </c>
      <c r="I92" s="56">
        <f aca="true" t="shared" si="6" ref="I92:I113">SUM(G92/F92)*100</f>
        <v>125.98244940031698</v>
      </c>
    </row>
    <row r="93" spans="1:9" ht="22.5" customHeight="1">
      <c r="A93" s="101"/>
      <c r="B93" s="106" t="s">
        <v>70</v>
      </c>
      <c r="C93" s="115" t="s">
        <v>71</v>
      </c>
      <c r="D93" s="58" t="s">
        <v>141</v>
      </c>
      <c r="E93" s="59">
        <v>124157.53</v>
      </c>
      <c r="F93" s="60">
        <v>151934</v>
      </c>
      <c r="G93" s="60">
        <v>162000</v>
      </c>
      <c r="H93" s="55">
        <f t="shared" si="5"/>
        <v>122.3719576251235</v>
      </c>
      <c r="I93" s="56">
        <f t="shared" si="6"/>
        <v>106.62524517224585</v>
      </c>
    </row>
    <row r="94" spans="1:9" ht="58.5" customHeight="1">
      <c r="A94" s="101"/>
      <c r="B94" s="106" t="s">
        <v>192</v>
      </c>
      <c r="C94" s="115" t="s">
        <v>193</v>
      </c>
      <c r="D94" s="58" t="s">
        <v>141</v>
      </c>
      <c r="E94" s="59">
        <v>464754.27</v>
      </c>
      <c r="F94" s="60">
        <v>0</v>
      </c>
      <c r="G94" s="60">
        <v>0</v>
      </c>
      <c r="H94" s="55">
        <v>0</v>
      </c>
      <c r="I94" s="56">
        <v>0</v>
      </c>
    </row>
    <row r="95" spans="1:9" ht="88.5" customHeight="1">
      <c r="A95" s="102"/>
      <c r="B95" s="106" t="s">
        <v>228</v>
      </c>
      <c r="C95" s="115" t="s">
        <v>233</v>
      </c>
      <c r="D95" s="58" t="s">
        <v>141</v>
      </c>
      <c r="E95" s="59">
        <v>0</v>
      </c>
      <c r="F95" s="60">
        <v>613331</v>
      </c>
      <c r="G95" s="60">
        <v>636732</v>
      </c>
      <c r="H95" s="55">
        <v>0</v>
      </c>
      <c r="I95" s="56">
        <v>0</v>
      </c>
    </row>
    <row r="96" spans="1:9" ht="39.75" customHeight="1">
      <c r="A96" s="102"/>
      <c r="B96" s="106" t="s">
        <v>229</v>
      </c>
      <c r="C96" s="115" t="s">
        <v>234</v>
      </c>
      <c r="D96" s="58" t="s">
        <v>141</v>
      </c>
      <c r="E96" s="59">
        <v>0</v>
      </c>
      <c r="F96" s="60">
        <v>93211</v>
      </c>
      <c r="G96" s="60">
        <v>0</v>
      </c>
      <c r="H96" s="55">
        <v>0</v>
      </c>
      <c r="I96" s="56">
        <v>0</v>
      </c>
    </row>
    <row r="97" spans="1:9" ht="15" customHeight="1">
      <c r="A97" s="101"/>
      <c r="B97" s="127" t="s">
        <v>72</v>
      </c>
      <c r="C97" s="130" t="s">
        <v>26</v>
      </c>
      <c r="D97" s="58" t="s">
        <v>141</v>
      </c>
      <c r="E97" s="59">
        <v>2540480.73</v>
      </c>
      <c r="F97" s="60">
        <v>1631643</v>
      </c>
      <c r="G97" s="60">
        <v>1992091</v>
      </c>
      <c r="H97" s="55">
        <f t="shared" si="5"/>
        <v>64.22575777616703</v>
      </c>
      <c r="I97" s="56">
        <f t="shared" si="6"/>
        <v>122.09110693944693</v>
      </c>
    </row>
    <row r="98" spans="1:9" s="36" customFormat="1" ht="15" customHeight="1">
      <c r="A98" s="100"/>
      <c r="B98" s="128"/>
      <c r="C98" s="131"/>
      <c r="D98" s="58" t="s">
        <v>143</v>
      </c>
      <c r="E98" s="59">
        <v>285638.18</v>
      </c>
      <c r="F98" s="60">
        <v>3455000</v>
      </c>
      <c r="G98" s="60">
        <v>510620</v>
      </c>
      <c r="H98" s="55">
        <f t="shared" si="5"/>
        <v>1209.572193745248</v>
      </c>
      <c r="I98" s="56">
        <v>0</v>
      </c>
    </row>
    <row r="99" spans="1:9" s="36" customFormat="1" ht="15" customHeight="1">
      <c r="A99" s="61" t="s">
        <v>73</v>
      </c>
      <c r="B99" s="38"/>
      <c r="C99" s="39" t="s">
        <v>74</v>
      </c>
      <c r="D99" s="40"/>
      <c r="E99" s="41">
        <f>SUM(E100:E103)</f>
        <v>8555205.31</v>
      </c>
      <c r="F99" s="41">
        <f>SUM(F100:F104)</f>
        <v>8387132</v>
      </c>
      <c r="G99" s="41">
        <f>SUM(G100:G104)</f>
        <v>12313300</v>
      </c>
      <c r="H99" s="65">
        <f t="shared" si="5"/>
        <v>98.03542634092553</v>
      </c>
      <c r="I99" s="66">
        <f t="shared" si="6"/>
        <v>146.8118064673359</v>
      </c>
    </row>
    <row r="100" spans="1:9" ht="15" customHeight="1">
      <c r="A100" s="129"/>
      <c r="B100" s="145" t="s">
        <v>75</v>
      </c>
      <c r="C100" s="130" t="s">
        <v>76</v>
      </c>
      <c r="D100" s="45" t="s">
        <v>141</v>
      </c>
      <c r="E100" s="46">
        <v>50000</v>
      </c>
      <c r="F100" s="47">
        <v>50000</v>
      </c>
      <c r="G100" s="47">
        <v>60000</v>
      </c>
      <c r="H100" s="55">
        <f t="shared" si="5"/>
        <v>100</v>
      </c>
      <c r="I100" s="56">
        <f t="shared" si="6"/>
        <v>120</v>
      </c>
    </row>
    <row r="101" spans="1:9" ht="15" customHeight="1">
      <c r="A101" s="129"/>
      <c r="B101" s="145"/>
      <c r="C101" s="131"/>
      <c r="D101" s="58" t="s">
        <v>143</v>
      </c>
      <c r="E101" s="59">
        <v>3260000</v>
      </c>
      <c r="F101" s="60">
        <v>4000000</v>
      </c>
      <c r="G101" s="60">
        <v>8000000</v>
      </c>
      <c r="H101" s="55">
        <f t="shared" si="5"/>
        <v>122.69938650306749</v>
      </c>
      <c r="I101" s="56">
        <f t="shared" si="6"/>
        <v>200</v>
      </c>
    </row>
    <row r="102" spans="1:9" ht="21.75" customHeight="1">
      <c r="A102" s="129"/>
      <c r="B102" s="105" t="s">
        <v>77</v>
      </c>
      <c r="C102" s="115" t="s">
        <v>78</v>
      </c>
      <c r="D102" s="58" t="s">
        <v>141</v>
      </c>
      <c r="E102" s="59">
        <v>277218.91</v>
      </c>
      <c r="F102" s="60">
        <v>310000</v>
      </c>
      <c r="G102" s="60">
        <v>375000</v>
      </c>
      <c r="H102" s="55">
        <f t="shared" si="5"/>
        <v>111.82498336783738</v>
      </c>
      <c r="I102" s="56">
        <f t="shared" si="6"/>
        <v>120.96774193548387</v>
      </c>
    </row>
    <row r="103" spans="1:9" ht="34.5" customHeight="1">
      <c r="A103" s="129"/>
      <c r="B103" s="105" t="s">
        <v>79</v>
      </c>
      <c r="C103" s="119" t="s">
        <v>135</v>
      </c>
      <c r="D103" s="68" t="s">
        <v>141</v>
      </c>
      <c r="E103" s="59">
        <v>4967986.4</v>
      </c>
      <c r="F103" s="60">
        <v>4022132</v>
      </c>
      <c r="G103" s="60">
        <v>3878300</v>
      </c>
      <c r="H103" s="55">
        <f t="shared" si="5"/>
        <v>80.96101068231587</v>
      </c>
      <c r="I103" s="56">
        <f t="shared" si="6"/>
        <v>96.42398608499174</v>
      </c>
    </row>
    <row r="104" spans="1:9" ht="21.75" customHeight="1">
      <c r="A104" s="101"/>
      <c r="B104" s="105" t="s">
        <v>221</v>
      </c>
      <c r="C104" s="119" t="s">
        <v>26</v>
      </c>
      <c r="D104" s="68" t="s">
        <v>141</v>
      </c>
      <c r="E104" s="59">
        <v>0</v>
      </c>
      <c r="F104" s="60">
        <v>5000</v>
      </c>
      <c r="G104" s="60">
        <v>0</v>
      </c>
      <c r="H104" s="55">
        <v>0</v>
      </c>
      <c r="I104" s="56">
        <f>SUM(G104/F104)*100</f>
        <v>0</v>
      </c>
    </row>
    <row r="105" spans="1:9" ht="23.25" customHeight="1">
      <c r="A105" s="69" t="s">
        <v>80</v>
      </c>
      <c r="B105" s="69"/>
      <c r="C105" s="78" t="s">
        <v>81</v>
      </c>
      <c r="D105" s="71"/>
      <c r="E105" s="72">
        <f>SUM(E106+E107+E108+E110+E111+E112+E113+E119+E120+E109)</f>
        <v>13895140.49</v>
      </c>
      <c r="F105" s="72">
        <f>SUM(F106:F120)</f>
        <v>14213008.17</v>
      </c>
      <c r="G105" s="72">
        <f>SUM(G106:G120)</f>
        <v>15107363</v>
      </c>
      <c r="H105" s="65">
        <f t="shared" si="5"/>
        <v>102.28761760436147</v>
      </c>
      <c r="I105" s="66">
        <f t="shared" si="6"/>
        <v>106.2925090825442</v>
      </c>
    </row>
    <row r="106" spans="1:9" ht="18.75" customHeight="1">
      <c r="A106" s="129"/>
      <c r="B106" s="127" t="s">
        <v>82</v>
      </c>
      <c r="C106" s="130" t="s">
        <v>83</v>
      </c>
      <c r="D106" s="58" t="s">
        <v>141</v>
      </c>
      <c r="E106" s="59">
        <v>7762625.51</v>
      </c>
      <c r="F106" s="60">
        <v>8132587</v>
      </c>
      <c r="G106" s="47">
        <v>8493266</v>
      </c>
      <c r="H106" s="55">
        <f t="shared" si="5"/>
        <v>104.76593247379262</v>
      </c>
      <c r="I106" s="56">
        <f t="shared" si="6"/>
        <v>104.43498483323941</v>
      </c>
    </row>
    <row r="107" spans="1:9" ht="18.75" customHeight="1">
      <c r="A107" s="129"/>
      <c r="B107" s="128"/>
      <c r="C107" s="131"/>
      <c r="D107" s="58" t="s">
        <v>143</v>
      </c>
      <c r="E107" s="59">
        <v>370055.19</v>
      </c>
      <c r="F107" s="60">
        <v>255000</v>
      </c>
      <c r="G107" s="60">
        <v>510000</v>
      </c>
      <c r="H107" s="55">
        <f t="shared" si="5"/>
        <v>68.90864035713159</v>
      </c>
      <c r="I107" s="56">
        <f t="shared" si="6"/>
        <v>200</v>
      </c>
    </row>
    <row r="108" spans="1:9" ht="25.5" customHeight="1">
      <c r="A108" s="73"/>
      <c r="B108" s="106" t="s">
        <v>84</v>
      </c>
      <c r="C108" s="115" t="s">
        <v>130</v>
      </c>
      <c r="D108" s="58" t="s">
        <v>141</v>
      </c>
      <c r="E108" s="59">
        <v>1678372.75</v>
      </c>
      <c r="F108" s="60">
        <v>1930640</v>
      </c>
      <c r="G108" s="60">
        <v>2250708</v>
      </c>
      <c r="H108" s="55">
        <f t="shared" si="5"/>
        <v>115.03046626561353</v>
      </c>
      <c r="I108" s="56">
        <f t="shared" si="6"/>
        <v>116.57833671735798</v>
      </c>
    </row>
    <row r="109" spans="1:9" ht="21.75" customHeight="1">
      <c r="A109" s="73"/>
      <c r="B109" s="106" t="s">
        <v>194</v>
      </c>
      <c r="C109" s="115" t="s">
        <v>195</v>
      </c>
      <c r="D109" s="58" t="s">
        <v>141</v>
      </c>
      <c r="E109" s="59">
        <v>19858.84</v>
      </c>
      <c r="F109" s="60">
        <v>22500</v>
      </c>
      <c r="G109" s="60">
        <v>20000</v>
      </c>
      <c r="H109" s="55">
        <v>0</v>
      </c>
      <c r="I109" s="56">
        <f t="shared" si="6"/>
        <v>88.88888888888889</v>
      </c>
    </row>
    <row r="110" spans="1:9" ht="41.25" customHeight="1">
      <c r="A110" s="73"/>
      <c r="B110" s="108" t="s">
        <v>148</v>
      </c>
      <c r="C110" s="113" t="s">
        <v>149</v>
      </c>
      <c r="D110" s="58" t="s">
        <v>141</v>
      </c>
      <c r="E110" s="59">
        <v>108.72</v>
      </c>
      <c r="F110" s="60">
        <v>220</v>
      </c>
      <c r="G110" s="60">
        <v>0</v>
      </c>
      <c r="H110" s="55">
        <f t="shared" si="5"/>
        <v>202.35467255334805</v>
      </c>
      <c r="I110" s="56">
        <f t="shared" si="6"/>
        <v>0</v>
      </c>
    </row>
    <row r="111" spans="1:9" ht="18.75" customHeight="1">
      <c r="A111" s="73"/>
      <c r="B111" s="127" t="s">
        <v>86</v>
      </c>
      <c r="C111" s="161" t="s">
        <v>87</v>
      </c>
      <c r="D111" s="58" t="s">
        <v>141</v>
      </c>
      <c r="E111" s="59">
        <v>1977640.2</v>
      </c>
      <c r="F111" s="60">
        <v>1730841</v>
      </c>
      <c r="G111" s="60">
        <v>2074353</v>
      </c>
      <c r="H111" s="55">
        <f t="shared" si="5"/>
        <v>87.52052066902766</v>
      </c>
      <c r="I111" s="56">
        <f t="shared" si="6"/>
        <v>119.84653703026449</v>
      </c>
    </row>
    <row r="112" spans="1:9" ht="18.75" customHeight="1">
      <c r="A112" s="73"/>
      <c r="B112" s="129"/>
      <c r="C112" s="162"/>
      <c r="D112" s="75" t="s">
        <v>143</v>
      </c>
      <c r="E112" s="76">
        <v>29944.98</v>
      </c>
      <c r="F112" s="77">
        <v>0</v>
      </c>
      <c r="G112" s="77">
        <v>0</v>
      </c>
      <c r="H112" s="79">
        <f t="shared" si="5"/>
        <v>0</v>
      </c>
      <c r="I112" s="80">
        <v>0</v>
      </c>
    </row>
    <row r="113" spans="1:9" ht="32.25" customHeight="1">
      <c r="A113" s="73"/>
      <c r="B113" s="106" t="s">
        <v>88</v>
      </c>
      <c r="C113" s="115" t="s">
        <v>89</v>
      </c>
      <c r="D113" s="58" t="s">
        <v>141</v>
      </c>
      <c r="E113" s="59">
        <v>1289348.05</v>
      </c>
      <c r="F113" s="60">
        <v>1277747</v>
      </c>
      <c r="G113" s="60">
        <v>1331036</v>
      </c>
      <c r="H113" s="55">
        <f t="shared" si="5"/>
        <v>99.10023907043563</v>
      </c>
      <c r="I113" s="56">
        <f t="shared" si="6"/>
        <v>104.17054393397127</v>
      </c>
    </row>
    <row r="114" spans="1:9" ht="14.25" customHeight="1">
      <c r="A114" s="137"/>
      <c r="B114" s="142"/>
      <c r="C114" s="142"/>
      <c r="D114" s="142"/>
      <c r="E114" s="142"/>
      <c r="F114" s="142"/>
      <c r="G114" s="142"/>
      <c r="H114" s="142"/>
      <c r="I114" s="142"/>
    </row>
    <row r="115" spans="1:9" ht="15" customHeight="1">
      <c r="A115" s="132" t="s">
        <v>0</v>
      </c>
      <c r="B115" s="132" t="s">
        <v>15</v>
      </c>
      <c r="C115" s="132" t="s">
        <v>14</v>
      </c>
      <c r="D115" s="141" t="s">
        <v>140</v>
      </c>
      <c r="E115" s="136" t="s">
        <v>222</v>
      </c>
      <c r="F115" s="136" t="s">
        <v>223</v>
      </c>
      <c r="G115" s="136" t="s">
        <v>224</v>
      </c>
      <c r="H115" s="139" t="s">
        <v>197</v>
      </c>
      <c r="I115" s="139" t="s">
        <v>225</v>
      </c>
    </row>
    <row r="116" spans="1:9" ht="15" customHeight="1">
      <c r="A116" s="133"/>
      <c r="B116" s="133"/>
      <c r="C116" s="133"/>
      <c r="D116" s="141"/>
      <c r="E116" s="136"/>
      <c r="F116" s="136"/>
      <c r="G116" s="136"/>
      <c r="H116" s="139"/>
      <c r="I116" s="139"/>
    </row>
    <row r="117" spans="1:9" s="2" customFormat="1" ht="15" customHeight="1">
      <c r="A117" s="134"/>
      <c r="B117" s="134"/>
      <c r="C117" s="134"/>
      <c r="D117" s="141"/>
      <c r="E117" s="136"/>
      <c r="F117" s="136"/>
      <c r="G117" s="136"/>
      <c r="H117" s="139"/>
      <c r="I117" s="139"/>
    </row>
    <row r="118" spans="1:9" ht="13.5" customHeight="1">
      <c r="A118" s="3" t="s">
        <v>131</v>
      </c>
      <c r="B118" s="4" t="s">
        <v>132</v>
      </c>
      <c r="C118" s="4" t="s">
        <v>133</v>
      </c>
      <c r="D118" s="5">
        <v>4</v>
      </c>
      <c r="E118" s="6">
        <v>5</v>
      </c>
      <c r="F118" s="6" t="s">
        <v>144</v>
      </c>
      <c r="G118" s="6" t="s">
        <v>145</v>
      </c>
      <c r="H118" s="7" t="s">
        <v>167</v>
      </c>
      <c r="I118" s="8" t="s">
        <v>168</v>
      </c>
    </row>
    <row r="119" spans="1:9" ht="20.25" customHeight="1">
      <c r="A119" s="73"/>
      <c r="B119" s="106" t="s">
        <v>90</v>
      </c>
      <c r="C119" s="115" t="s">
        <v>91</v>
      </c>
      <c r="D119" s="45" t="s">
        <v>141</v>
      </c>
      <c r="E119" s="46">
        <v>87168</v>
      </c>
      <c r="F119" s="47">
        <v>138019</v>
      </c>
      <c r="G119" s="47">
        <v>72000</v>
      </c>
      <c r="H119" s="55">
        <f aca="true" t="shared" si="7" ref="H119:H137">SUM(F119/E119)*100</f>
        <v>158.3367749632893</v>
      </c>
      <c r="I119" s="56">
        <f aca="true" t="shared" si="8" ref="I119:I137">SUM(G119/F119)*100</f>
        <v>52.166730667516795</v>
      </c>
    </row>
    <row r="120" spans="1:9" ht="20.25" customHeight="1">
      <c r="A120" s="73"/>
      <c r="B120" s="106" t="s">
        <v>92</v>
      </c>
      <c r="C120" s="115" t="s">
        <v>26</v>
      </c>
      <c r="D120" s="58" t="s">
        <v>141</v>
      </c>
      <c r="E120" s="59">
        <v>680018.25</v>
      </c>
      <c r="F120" s="60">
        <v>725454.17</v>
      </c>
      <c r="G120" s="60">
        <v>356000</v>
      </c>
      <c r="H120" s="55">
        <f t="shared" si="7"/>
        <v>106.68157361953155</v>
      </c>
      <c r="I120" s="56">
        <f t="shared" si="8"/>
        <v>49.07270710153889</v>
      </c>
    </row>
    <row r="121" spans="1:9" ht="20.25" customHeight="1">
      <c r="A121" s="38" t="s">
        <v>93</v>
      </c>
      <c r="B121" s="38"/>
      <c r="C121" s="39" t="s">
        <v>136</v>
      </c>
      <c r="D121" s="40"/>
      <c r="E121" s="41">
        <f>SUM(E122:E127)</f>
        <v>12476330.78</v>
      </c>
      <c r="F121" s="41">
        <f>SUM(F122:F127)</f>
        <v>13289708.52</v>
      </c>
      <c r="G121" s="41">
        <f>SUM(G122:G127)</f>
        <v>11071449</v>
      </c>
      <c r="H121" s="65">
        <f t="shared" si="7"/>
        <v>106.51936658575832</v>
      </c>
      <c r="I121" s="66">
        <f t="shared" si="8"/>
        <v>83.30844113953523</v>
      </c>
    </row>
    <row r="122" spans="1:9" ht="20.25" customHeight="1">
      <c r="A122" s="127"/>
      <c r="B122" s="106" t="s">
        <v>94</v>
      </c>
      <c r="C122" s="115" t="s">
        <v>137</v>
      </c>
      <c r="D122" s="45" t="s">
        <v>141</v>
      </c>
      <c r="E122" s="46">
        <v>136229.42</v>
      </c>
      <c r="F122" s="47">
        <v>299300</v>
      </c>
      <c r="G122" s="47">
        <v>295000</v>
      </c>
      <c r="H122" s="55">
        <f t="shared" si="7"/>
        <v>219.70290998816554</v>
      </c>
      <c r="I122" s="56">
        <f t="shared" si="8"/>
        <v>98.56331440026729</v>
      </c>
    </row>
    <row r="123" spans="1:9" ht="20.25" customHeight="1">
      <c r="A123" s="129"/>
      <c r="B123" s="106" t="s">
        <v>95</v>
      </c>
      <c r="C123" s="115" t="s">
        <v>96</v>
      </c>
      <c r="D123" s="58" t="s">
        <v>141</v>
      </c>
      <c r="E123" s="59">
        <v>438989.67</v>
      </c>
      <c r="F123" s="60">
        <v>528742</v>
      </c>
      <c r="G123" s="60">
        <v>396840</v>
      </c>
      <c r="H123" s="55">
        <f t="shared" si="7"/>
        <v>120.4452031866718</v>
      </c>
      <c r="I123" s="56">
        <f t="shared" si="8"/>
        <v>75.05361783251567</v>
      </c>
    </row>
    <row r="124" spans="1:9" s="36" customFormat="1" ht="20.25" customHeight="1">
      <c r="A124" s="129"/>
      <c r="B124" s="127" t="s">
        <v>97</v>
      </c>
      <c r="C124" s="130" t="s">
        <v>98</v>
      </c>
      <c r="D124" s="58" t="s">
        <v>141</v>
      </c>
      <c r="E124" s="59">
        <v>11448011.69</v>
      </c>
      <c r="F124" s="60">
        <v>11975830</v>
      </c>
      <c r="G124" s="60">
        <v>10379609</v>
      </c>
      <c r="H124" s="55">
        <f t="shared" si="7"/>
        <v>104.61056753166191</v>
      </c>
      <c r="I124" s="56">
        <f t="shared" si="8"/>
        <v>86.67131213452429</v>
      </c>
    </row>
    <row r="125" spans="1:9" s="36" customFormat="1" ht="20.25" customHeight="1">
      <c r="A125" s="129"/>
      <c r="B125" s="128"/>
      <c r="C125" s="131"/>
      <c r="D125" s="58" t="s">
        <v>143</v>
      </c>
      <c r="E125" s="59">
        <v>0</v>
      </c>
      <c r="F125" s="60">
        <v>23862</v>
      </c>
      <c r="G125" s="60">
        <v>0</v>
      </c>
      <c r="H125" s="55">
        <v>0</v>
      </c>
      <c r="I125" s="56">
        <v>0</v>
      </c>
    </row>
    <row r="126" spans="1:9" ht="20.25" customHeight="1">
      <c r="A126" s="129"/>
      <c r="B126" s="106" t="s">
        <v>150</v>
      </c>
      <c r="C126" s="115" t="s">
        <v>152</v>
      </c>
      <c r="D126" s="58" t="s">
        <v>141</v>
      </c>
      <c r="E126" s="59">
        <v>0</v>
      </c>
      <c r="F126" s="60">
        <v>68909.52</v>
      </c>
      <c r="G126" s="60">
        <v>0</v>
      </c>
      <c r="H126" s="55">
        <v>0</v>
      </c>
      <c r="I126" s="56">
        <v>0</v>
      </c>
    </row>
    <row r="127" spans="1:9" ht="20.25" customHeight="1">
      <c r="A127" s="129"/>
      <c r="B127" s="106" t="s">
        <v>151</v>
      </c>
      <c r="C127" s="115" t="s">
        <v>26</v>
      </c>
      <c r="D127" s="58" t="s">
        <v>141</v>
      </c>
      <c r="E127" s="59">
        <v>453100</v>
      </c>
      <c r="F127" s="60">
        <v>393065</v>
      </c>
      <c r="G127" s="60">
        <v>0</v>
      </c>
      <c r="H127" s="55">
        <f t="shared" si="7"/>
        <v>86.75016552637386</v>
      </c>
      <c r="I127" s="56">
        <f t="shared" si="8"/>
        <v>0</v>
      </c>
    </row>
    <row r="128" spans="1:9" ht="17.25" customHeight="1">
      <c r="A128" s="38" t="s">
        <v>99</v>
      </c>
      <c r="B128" s="38"/>
      <c r="C128" s="39" t="s">
        <v>100</v>
      </c>
      <c r="D128" s="40"/>
      <c r="E128" s="41">
        <f>SUM(E129:E131)+SUM(E132:E137)</f>
        <v>14882576.25</v>
      </c>
      <c r="F128" s="41">
        <f>SUM(F129:F137)</f>
        <v>15712816.5</v>
      </c>
      <c r="G128" s="41">
        <f>SUM(G129:G137)</f>
        <v>13951048</v>
      </c>
      <c r="H128" s="65">
        <f t="shared" si="7"/>
        <v>105.57860572022939</v>
      </c>
      <c r="I128" s="66">
        <f t="shared" si="8"/>
        <v>88.78769760978244</v>
      </c>
    </row>
    <row r="129" spans="1:9" ht="21.75" customHeight="1">
      <c r="A129" s="81"/>
      <c r="B129" s="105" t="s">
        <v>101</v>
      </c>
      <c r="C129" s="119" t="s">
        <v>138</v>
      </c>
      <c r="D129" s="45" t="s">
        <v>141</v>
      </c>
      <c r="E129" s="46">
        <v>935670.22</v>
      </c>
      <c r="F129" s="47">
        <v>951140</v>
      </c>
      <c r="G129" s="47">
        <v>866497</v>
      </c>
      <c r="H129" s="55">
        <f t="shared" si="7"/>
        <v>101.65333679210183</v>
      </c>
      <c r="I129" s="56">
        <f t="shared" si="8"/>
        <v>91.10088945896503</v>
      </c>
    </row>
    <row r="130" spans="1:9" ht="21.75" customHeight="1">
      <c r="A130" s="73"/>
      <c r="B130" s="106" t="s">
        <v>182</v>
      </c>
      <c r="C130" s="115" t="s">
        <v>183</v>
      </c>
      <c r="D130" s="58" t="s">
        <v>141</v>
      </c>
      <c r="E130" s="76">
        <v>1610377.9</v>
      </c>
      <c r="F130" s="77">
        <v>2311153</v>
      </c>
      <c r="G130" s="77">
        <v>2463770</v>
      </c>
      <c r="H130" s="55">
        <f t="shared" si="7"/>
        <v>143.51618958506575</v>
      </c>
      <c r="I130" s="56">
        <f t="shared" si="8"/>
        <v>106.60350050386107</v>
      </c>
    </row>
    <row r="131" spans="1:9" ht="28.5" customHeight="1">
      <c r="A131" s="73"/>
      <c r="B131" s="105" t="s">
        <v>102</v>
      </c>
      <c r="C131" s="104" t="s">
        <v>103</v>
      </c>
      <c r="D131" s="68" t="s">
        <v>141</v>
      </c>
      <c r="E131" s="59">
        <v>3344150.69</v>
      </c>
      <c r="F131" s="60">
        <v>3733478</v>
      </c>
      <c r="G131" s="60">
        <v>4161067</v>
      </c>
      <c r="H131" s="55">
        <f t="shared" si="7"/>
        <v>111.64203847524587</v>
      </c>
      <c r="I131" s="56">
        <f t="shared" si="8"/>
        <v>111.45283298843597</v>
      </c>
    </row>
    <row r="132" spans="1:9" ht="21.75" customHeight="1">
      <c r="A132" s="109"/>
      <c r="B132" s="106" t="s">
        <v>104</v>
      </c>
      <c r="C132" s="115" t="s">
        <v>105</v>
      </c>
      <c r="D132" s="58" t="s">
        <v>141</v>
      </c>
      <c r="E132" s="59">
        <v>375218.73</v>
      </c>
      <c r="F132" s="60">
        <v>329365.5</v>
      </c>
      <c r="G132" s="60">
        <v>0</v>
      </c>
      <c r="H132" s="55">
        <f t="shared" si="7"/>
        <v>87.77959991496161</v>
      </c>
      <c r="I132" s="56">
        <f t="shared" si="8"/>
        <v>0</v>
      </c>
    </row>
    <row r="133" spans="1:9" ht="21.75" customHeight="1">
      <c r="A133" s="73"/>
      <c r="B133" s="106" t="s">
        <v>106</v>
      </c>
      <c r="C133" s="115" t="s">
        <v>107</v>
      </c>
      <c r="D133" s="58" t="s">
        <v>141</v>
      </c>
      <c r="E133" s="59">
        <v>91912</v>
      </c>
      <c r="F133" s="60">
        <v>120000</v>
      </c>
      <c r="G133" s="60">
        <v>110000</v>
      </c>
      <c r="H133" s="55">
        <f t="shared" si="7"/>
        <v>130.55966576725564</v>
      </c>
      <c r="I133" s="56">
        <v>0</v>
      </c>
    </row>
    <row r="134" spans="1:9" ht="21.75" customHeight="1">
      <c r="A134" s="73"/>
      <c r="B134" s="106" t="s">
        <v>108</v>
      </c>
      <c r="C134" s="115" t="s">
        <v>109</v>
      </c>
      <c r="D134" s="58" t="s">
        <v>141</v>
      </c>
      <c r="E134" s="59">
        <v>1416650.42</v>
      </c>
      <c r="F134" s="60">
        <v>1350878</v>
      </c>
      <c r="G134" s="60">
        <v>1371954</v>
      </c>
      <c r="H134" s="55">
        <f t="shared" si="7"/>
        <v>95.35718769631255</v>
      </c>
      <c r="I134" s="56">
        <f t="shared" si="8"/>
        <v>101.56017049652152</v>
      </c>
    </row>
    <row r="135" spans="1:9" ht="21.75" customHeight="1">
      <c r="A135" s="73"/>
      <c r="B135" s="108" t="s">
        <v>157</v>
      </c>
      <c r="C135" s="115" t="s">
        <v>158</v>
      </c>
      <c r="D135" s="58" t="s">
        <v>141</v>
      </c>
      <c r="E135" s="59">
        <v>7067952.18</v>
      </c>
      <c r="F135" s="60">
        <v>6820528</v>
      </c>
      <c r="G135" s="60">
        <v>4887073</v>
      </c>
      <c r="H135" s="55">
        <f t="shared" si="7"/>
        <v>96.49935124490331</v>
      </c>
      <c r="I135" s="56">
        <f t="shared" si="8"/>
        <v>71.6524145931224</v>
      </c>
    </row>
    <row r="136" spans="1:9" ht="21.75" customHeight="1">
      <c r="A136" s="73"/>
      <c r="B136" s="106" t="s">
        <v>110</v>
      </c>
      <c r="C136" s="115" t="s">
        <v>71</v>
      </c>
      <c r="D136" s="58" t="s">
        <v>141</v>
      </c>
      <c r="E136" s="59">
        <v>19668.85</v>
      </c>
      <c r="F136" s="60">
        <v>21358</v>
      </c>
      <c r="G136" s="60">
        <v>21271</v>
      </c>
      <c r="H136" s="55">
        <f t="shared" si="7"/>
        <v>108.58794489764271</v>
      </c>
      <c r="I136" s="56">
        <f t="shared" si="8"/>
        <v>99.59265848862253</v>
      </c>
    </row>
    <row r="137" spans="1:9" ht="21.75" customHeight="1">
      <c r="A137" s="73"/>
      <c r="B137" s="106" t="s">
        <v>111</v>
      </c>
      <c r="C137" s="115" t="s">
        <v>26</v>
      </c>
      <c r="D137" s="58" t="s">
        <v>141</v>
      </c>
      <c r="E137" s="59">
        <v>20975.26</v>
      </c>
      <c r="F137" s="60">
        <v>74916</v>
      </c>
      <c r="G137" s="60">
        <v>69416</v>
      </c>
      <c r="H137" s="55">
        <f t="shared" si="7"/>
        <v>357.1636299144802</v>
      </c>
      <c r="I137" s="56">
        <f t="shared" si="8"/>
        <v>92.65844412408563</v>
      </c>
    </row>
    <row r="138" spans="1:9" ht="17.2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" customHeight="1">
      <c r="A139" s="133" t="s">
        <v>0</v>
      </c>
      <c r="B139" s="133" t="s">
        <v>15</v>
      </c>
      <c r="C139" s="133" t="s">
        <v>14</v>
      </c>
      <c r="D139" s="140" t="s">
        <v>140</v>
      </c>
      <c r="E139" s="135" t="s">
        <v>222</v>
      </c>
      <c r="F139" s="135" t="s">
        <v>223</v>
      </c>
      <c r="G139" s="135" t="s">
        <v>224</v>
      </c>
      <c r="H139" s="138" t="s">
        <v>197</v>
      </c>
      <c r="I139" s="138" t="s">
        <v>225</v>
      </c>
    </row>
    <row r="140" spans="1:9" ht="15" customHeight="1">
      <c r="A140" s="133"/>
      <c r="B140" s="133"/>
      <c r="C140" s="133"/>
      <c r="D140" s="141"/>
      <c r="E140" s="136"/>
      <c r="F140" s="136"/>
      <c r="G140" s="136"/>
      <c r="H140" s="139"/>
      <c r="I140" s="139"/>
    </row>
    <row r="141" spans="1:9" s="2" customFormat="1" ht="15" customHeight="1">
      <c r="A141" s="134"/>
      <c r="B141" s="134"/>
      <c r="C141" s="134"/>
      <c r="D141" s="141"/>
      <c r="E141" s="136"/>
      <c r="F141" s="136"/>
      <c r="G141" s="136"/>
      <c r="H141" s="139"/>
      <c r="I141" s="139"/>
    </row>
    <row r="142" spans="1:9" ht="13.5" customHeight="1">
      <c r="A142" s="3" t="s">
        <v>131</v>
      </c>
      <c r="B142" s="4" t="s">
        <v>132</v>
      </c>
      <c r="C142" s="4" t="s">
        <v>133</v>
      </c>
      <c r="D142" s="5">
        <v>4</v>
      </c>
      <c r="E142" s="6">
        <v>5</v>
      </c>
      <c r="F142" s="6" t="s">
        <v>144</v>
      </c>
      <c r="G142" s="6" t="s">
        <v>145</v>
      </c>
      <c r="H142" s="7" t="s">
        <v>167</v>
      </c>
      <c r="I142" s="8" t="s">
        <v>168</v>
      </c>
    </row>
    <row r="143" spans="1:9" ht="13.5" customHeight="1">
      <c r="A143" s="38" t="s">
        <v>209</v>
      </c>
      <c r="B143" s="61"/>
      <c r="C143" s="62" t="s">
        <v>213</v>
      </c>
      <c r="D143" s="63"/>
      <c r="E143" s="64">
        <f>SUM(E145:E147)</f>
        <v>9724618.85</v>
      </c>
      <c r="F143" s="64">
        <f>SUM(F144:F147)</f>
        <v>9983512</v>
      </c>
      <c r="G143" s="64">
        <f>SUM(G144:G147)</f>
        <v>10901539</v>
      </c>
      <c r="H143" s="65">
        <f aca="true" t="shared" si="9" ref="H143:I145">SUM(F143/E143)*100</f>
        <v>102.66224470072676</v>
      </c>
      <c r="I143" s="66">
        <f t="shared" si="9"/>
        <v>109.19543142733738</v>
      </c>
    </row>
    <row r="144" spans="1:9" ht="24" customHeight="1">
      <c r="A144" s="106"/>
      <c r="B144" s="106" t="s">
        <v>230</v>
      </c>
      <c r="C144" s="115" t="s">
        <v>235</v>
      </c>
      <c r="D144" s="67" t="s">
        <v>141</v>
      </c>
      <c r="E144" s="76">
        <v>0</v>
      </c>
      <c r="F144" s="76">
        <v>88350</v>
      </c>
      <c r="G144" s="76">
        <v>55000</v>
      </c>
      <c r="H144" s="49">
        <v>0</v>
      </c>
      <c r="I144" s="49">
        <f t="shared" si="9"/>
        <v>62.252405206564795</v>
      </c>
    </row>
    <row r="145" spans="1:9" ht="24" customHeight="1">
      <c r="A145" s="129"/>
      <c r="B145" s="105" t="s">
        <v>210</v>
      </c>
      <c r="C145" s="119" t="s">
        <v>85</v>
      </c>
      <c r="D145" s="67" t="s">
        <v>141</v>
      </c>
      <c r="E145" s="46">
        <v>6111786.09</v>
      </c>
      <c r="F145" s="47">
        <v>6152404</v>
      </c>
      <c r="G145" s="47">
        <v>6818456</v>
      </c>
      <c r="H145" s="48">
        <f t="shared" si="9"/>
        <v>100.66458330513986</v>
      </c>
      <c r="I145" s="49">
        <f t="shared" si="9"/>
        <v>110.82588204545736</v>
      </c>
    </row>
    <row r="146" spans="1:9" ht="24" customHeight="1">
      <c r="A146" s="129"/>
      <c r="B146" s="145" t="s">
        <v>211</v>
      </c>
      <c r="C146" s="147" t="s">
        <v>214</v>
      </c>
      <c r="D146" s="68" t="s">
        <v>141</v>
      </c>
      <c r="E146" s="59">
        <v>3580251.36</v>
      </c>
      <c r="F146" s="60">
        <v>3692758</v>
      </c>
      <c r="G146" s="60">
        <v>4028083</v>
      </c>
      <c r="H146" s="48">
        <v>0</v>
      </c>
      <c r="I146" s="49">
        <v>100</v>
      </c>
    </row>
    <row r="147" spans="1:9" ht="24" customHeight="1">
      <c r="A147" s="128"/>
      <c r="B147" s="145"/>
      <c r="C147" s="147"/>
      <c r="D147" s="68" t="s">
        <v>143</v>
      </c>
      <c r="E147" s="59">
        <v>32581.4</v>
      </c>
      <c r="F147" s="60">
        <v>50000</v>
      </c>
      <c r="G147" s="60">
        <v>0</v>
      </c>
      <c r="H147" s="48">
        <v>0</v>
      </c>
      <c r="I147" s="49">
        <v>0</v>
      </c>
    </row>
    <row r="148" spans="1:9" ht="19.5" customHeight="1">
      <c r="A148" s="38" t="s">
        <v>112</v>
      </c>
      <c r="B148" s="38"/>
      <c r="C148" s="39" t="s">
        <v>113</v>
      </c>
      <c r="D148" s="40"/>
      <c r="E148" s="82">
        <f>SUM(E149:E154)</f>
        <v>601083</v>
      </c>
      <c r="F148" s="82">
        <f>SUM(F149:F154)</f>
        <v>1050899</v>
      </c>
      <c r="G148" s="82">
        <f>SUM(G149:G154)</f>
        <v>298000</v>
      </c>
      <c r="H148" s="83">
        <f aca="true" t="shared" si="10" ref="H148:H171">SUM(F148/E148)*100</f>
        <v>174.83425749854845</v>
      </c>
      <c r="I148" s="84">
        <f aca="true" t="shared" si="11" ref="I148:I171">SUM(G148/F148)*100</f>
        <v>28.356673667022235</v>
      </c>
    </row>
    <row r="149" spans="1:9" ht="19.5" customHeight="1">
      <c r="A149" s="127"/>
      <c r="B149" s="106" t="s">
        <v>153</v>
      </c>
      <c r="C149" s="115" t="s">
        <v>154</v>
      </c>
      <c r="D149" s="58" t="s">
        <v>141</v>
      </c>
      <c r="E149" s="85">
        <v>69882.75</v>
      </c>
      <c r="F149" s="86">
        <v>70000</v>
      </c>
      <c r="G149" s="86">
        <v>70000</v>
      </c>
      <c r="H149" s="87">
        <f t="shared" si="10"/>
        <v>100.16778103323065</v>
      </c>
      <c r="I149" s="88">
        <f t="shared" si="11"/>
        <v>100</v>
      </c>
    </row>
    <row r="150" spans="1:9" ht="19.5" customHeight="1">
      <c r="A150" s="129"/>
      <c r="B150" s="127" t="s">
        <v>156</v>
      </c>
      <c r="C150" s="130" t="s">
        <v>155</v>
      </c>
      <c r="D150" s="58" t="s">
        <v>141</v>
      </c>
      <c r="E150" s="85">
        <v>29289.6</v>
      </c>
      <c r="F150" s="86">
        <v>40000</v>
      </c>
      <c r="G150" s="86">
        <v>50000</v>
      </c>
      <c r="H150" s="87">
        <f t="shared" si="10"/>
        <v>136.56724571178847</v>
      </c>
      <c r="I150" s="88">
        <f t="shared" si="11"/>
        <v>125</v>
      </c>
    </row>
    <row r="151" spans="1:9" ht="19.5" customHeight="1">
      <c r="A151" s="129"/>
      <c r="B151" s="128"/>
      <c r="C151" s="131"/>
      <c r="D151" s="58" t="s">
        <v>143</v>
      </c>
      <c r="E151" s="85">
        <v>347356</v>
      </c>
      <c r="F151" s="86">
        <v>755000</v>
      </c>
      <c r="G151" s="86">
        <v>0</v>
      </c>
      <c r="H151" s="87">
        <v>0</v>
      </c>
      <c r="I151" s="88">
        <v>100</v>
      </c>
    </row>
    <row r="152" spans="1:9" ht="19.5" customHeight="1">
      <c r="A152" s="129"/>
      <c r="B152" s="106" t="s">
        <v>212</v>
      </c>
      <c r="C152" s="115" t="s">
        <v>215</v>
      </c>
      <c r="D152" s="58" t="s">
        <v>141</v>
      </c>
      <c r="E152" s="85">
        <v>5500</v>
      </c>
      <c r="F152" s="86">
        <v>10000</v>
      </c>
      <c r="G152" s="86">
        <v>10000</v>
      </c>
      <c r="H152" s="87">
        <f>SUM(F152/E152)*100</f>
        <v>181.8181818181818</v>
      </c>
      <c r="I152" s="88">
        <f>SUM(G152/F152)*100</f>
        <v>100</v>
      </c>
    </row>
    <row r="153" spans="1:9" ht="19.5" customHeight="1">
      <c r="A153" s="129"/>
      <c r="B153" s="127" t="s">
        <v>114</v>
      </c>
      <c r="C153" s="115" t="s">
        <v>26</v>
      </c>
      <c r="D153" s="58" t="s">
        <v>141</v>
      </c>
      <c r="E153" s="85">
        <v>149054.65</v>
      </c>
      <c r="F153" s="86">
        <v>175899</v>
      </c>
      <c r="G153" s="86">
        <v>118000</v>
      </c>
      <c r="H153" s="87">
        <f t="shared" si="10"/>
        <v>118.00973669724495</v>
      </c>
      <c r="I153" s="88">
        <f t="shared" si="11"/>
        <v>67.08395158585324</v>
      </c>
    </row>
    <row r="154" spans="1:9" ht="19.5" customHeight="1">
      <c r="A154" s="128"/>
      <c r="B154" s="128"/>
      <c r="C154" s="116"/>
      <c r="D154" s="58" t="s">
        <v>143</v>
      </c>
      <c r="E154" s="85">
        <v>0</v>
      </c>
      <c r="F154" s="86">
        <v>0</v>
      </c>
      <c r="G154" s="86">
        <v>50000</v>
      </c>
      <c r="H154" s="87">
        <v>0</v>
      </c>
      <c r="I154" s="88">
        <v>0</v>
      </c>
    </row>
    <row r="155" spans="1:9" ht="19.5" customHeight="1">
      <c r="A155" s="38" t="s">
        <v>115</v>
      </c>
      <c r="B155" s="38"/>
      <c r="C155" s="39" t="s">
        <v>116</v>
      </c>
      <c r="D155" s="40"/>
      <c r="E155" s="82">
        <f>SUM(E156:E165)</f>
        <v>2474861.7</v>
      </c>
      <c r="F155" s="82">
        <f>SUM(F156:F165)</f>
        <v>3419125</v>
      </c>
      <c r="G155" s="82">
        <f>SUM(G156:G165)</f>
        <v>2904060</v>
      </c>
      <c r="H155" s="83">
        <f t="shared" si="10"/>
        <v>138.15418453483684</v>
      </c>
      <c r="I155" s="84">
        <f t="shared" si="11"/>
        <v>84.93576572953606</v>
      </c>
    </row>
    <row r="156" spans="1:9" ht="19.5" customHeight="1">
      <c r="A156" s="81"/>
      <c r="B156" s="127" t="s">
        <v>117</v>
      </c>
      <c r="C156" s="130" t="s">
        <v>118</v>
      </c>
      <c r="D156" s="45" t="s">
        <v>141</v>
      </c>
      <c r="E156" s="85">
        <v>638713.71</v>
      </c>
      <c r="F156" s="89">
        <v>847630</v>
      </c>
      <c r="G156" s="89">
        <v>733000</v>
      </c>
      <c r="H156" s="87">
        <f t="shared" si="10"/>
        <v>132.70890959895004</v>
      </c>
      <c r="I156" s="88">
        <f t="shared" si="11"/>
        <v>86.47641069806402</v>
      </c>
    </row>
    <row r="157" spans="1:9" ht="19.5" customHeight="1">
      <c r="A157" s="73"/>
      <c r="B157" s="128"/>
      <c r="C157" s="131"/>
      <c r="D157" s="58" t="s">
        <v>143</v>
      </c>
      <c r="E157" s="85">
        <v>0</v>
      </c>
      <c r="F157" s="86">
        <v>45000</v>
      </c>
      <c r="G157" s="86">
        <v>0</v>
      </c>
      <c r="H157" s="87">
        <v>0</v>
      </c>
      <c r="I157" s="88">
        <f t="shared" si="11"/>
        <v>0</v>
      </c>
    </row>
    <row r="158" spans="1:9" ht="19.5" customHeight="1">
      <c r="A158" s="73"/>
      <c r="B158" s="127" t="s">
        <v>174</v>
      </c>
      <c r="C158" s="130" t="s">
        <v>175</v>
      </c>
      <c r="D158" s="45" t="s">
        <v>141</v>
      </c>
      <c r="E158" s="85">
        <v>638998.98</v>
      </c>
      <c r="F158" s="86">
        <v>685630</v>
      </c>
      <c r="G158" s="86">
        <v>719900</v>
      </c>
      <c r="H158" s="87">
        <f t="shared" si="10"/>
        <v>107.29751086613628</v>
      </c>
      <c r="I158" s="88">
        <f t="shared" si="11"/>
        <v>104.99832271049982</v>
      </c>
    </row>
    <row r="159" spans="1:9" ht="19.5" customHeight="1">
      <c r="A159" s="73"/>
      <c r="B159" s="128"/>
      <c r="C159" s="146"/>
      <c r="D159" s="58" t="s">
        <v>143</v>
      </c>
      <c r="E159" s="85">
        <v>14900</v>
      </c>
      <c r="F159" s="86">
        <v>110000</v>
      </c>
      <c r="G159" s="86">
        <v>0</v>
      </c>
      <c r="H159" s="87">
        <f t="shared" si="10"/>
        <v>738.2550335570469</v>
      </c>
      <c r="I159" s="88">
        <v>0</v>
      </c>
    </row>
    <row r="160" spans="1:9" ht="19.5" customHeight="1">
      <c r="A160" s="73"/>
      <c r="B160" s="127" t="s">
        <v>119</v>
      </c>
      <c r="C160" s="130" t="s">
        <v>120</v>
      </c>
      <c r="D160" s="58" t="s">
        <v>141</v>
      </c>
      <c r="E160" s="85">
        <v>606827</v>
      </c>
      <c r="F160" s="86">
        <v>798255</v>
      </c>
      <c r="G160" s="86">
        <v>817160</v>
      </c>
      <c r="H160" s="87">
        <f t="shared" si="10"/>
        <v>131.54572884858453</v>
      </c>
      <c r="I160" s="88">
        <f t="shared" si="11"/>
        <v>102.3682908343825</v>
      </c>
    </row>
    <row r="161" spans="1:9" ht="19.5" customHeight="1">
      <c r="A161" s="73"/>
      <c r="B161" s="128"/>
      <c r="C161" s="131"/>
      <c r="D161" s="58" t="s">
        <v>143</v>
      </c>
      <c r="E161" s="85">
        <v>0</v>
      </c>
      <c r="F161" s="86">
        <v>100000</v>
      </c>
      <c r="G161" s="86">
        <v>0</v>
      </c>
      <c r="H161" s="87">
        <v>0</v>
      </c>
      <c r="I161" s="88">
        <v>0</v>
      </c>
    </row>
    <row r="162" spans="1:9" ht="19.5" customHeight="1">
      <c r="A162" s="73"/>
      <c r="B162" s="127" t="s">
        <v>121</v>
      </c>
      <c r="C162" s="130" t="s">
        <v>122</v>
      </c>
      <c r="D162" s="58" t="s">
        <v>141</v>
      </c>
      <c r="E162" s="85">
        <v>27797</v>
      </c>
      <c r="F162" s="86">
        <v>20000</v>
      </c>
      <c r="G162" s="86">
        <v>40000</v>
      </c>
      <c r="H162" s="87">
        <v>0</v>
      </c>
      <c r="I162" s="88">
        <v>100</v>
      </c>
    </row>
    <row r="163" spans="1:9" ht="19.5" customHeight="1">
      <c r="A163" s="73"/>
      <c r="B163" s="128"/>
      <c r="C163" s="131"/>
      <c r="D163" s="58" t="s">
        <v>143</v>
      </c>
      <c r="E163" s="85">
        <v>0</v>
      </c>
      <c r="F163" s="86">
        <v>220540</v>
      </c>
      <c r="G163" s="86">
        <v>0</v>
      </c>
      <c r="H163" s="87">
        <v>0</v>
      </c>
      <c r="I163" s="88">
        <v>0</v>
      </c>
    </row>
    <row r="164" spans="1:9" ht="19.5" customHeight="1">
      <c r="A164" s="73"/>
      <c r="B164" s="127" t="s">
        <v>184</v>
      </c>
      <c r="C164" s="130" t="s">
        <v>26</v>
      </c>
      <c r="D164" s="58" t="s">
        <v>141</v>
      </c>
      <c r="E164" s="85">
        <v>507625.01</v>
      </c>
      <c r="F164" s="86">
        <v>592070</v>
      </c>
      <c r="G164" s="86">
        <v>594000</v>
      </c>
      <c r="H164" s="87">
        <f t="shared" si="10"/>
        <v>116.63530920196385</v>
      </c>
      <c r="I164" s="88">
        <f t="shared" si="11"/>
        <v>100.32597496917595</v>
      </c>
    </row>
    <row r="165" spans="1:9" ht="19.5" customHeight="1">
      <c r="A165" s="74"/>
      <c r="B165" s="128"/>
      <c r="C165" s="131"/>
      <c r="D165" s="58" t="s">
        <v>143</v>
      </c>
      <c r="E165" s="85">
        <v>40000</v>
      </c>
      <c r="F165" s="86">
        <v>0</v>
      </c>
      <c r="G165" s="86">
        <v>0</v>
      </c>
      <c r="H165" s="87">
        <v>0</v>
      </c>
      <c r="I165" s="88">
        <v>0</v>
      </c>
    </row>
    <row r="166" spans="1:9" ht="19.5" customHeight="1">
      <c r="A166" s="38" t="s">
        <v>123</v>
      </c>
      <c r="B166" s="38"/>
      <c r="C166" s="39" t="s">
        <v>124</v>
      </c>
      <c r="D166" s="40"/>
      <c r="E166" s="82">
        <f>SUM(E167:E170)</f>
        <v>494412.18000000005</v>
      </c>
      <c r="F166" s="82">
        <f>SUM(F167:F170)</f>
        <v>1106031</v>
      </c>
      <c r="G166" s="82">
        <f>SUM(G167:G170)</f>
        <v>574995</v>
      </c>
      <c r="H166" s="83">
        <f t="shared" si="10"/>
        <v>223.70626063459844</v>
      </c>
      <c r="I166" s="84">
        <f t="shared" si="11"/>
        <v>51.987240863954085</v>
      </c>
    </row>
    <row r="167" spans="1:9" ht="19.5" customHeight="1">
      <c r="A167" s="81"/>
      <c r="B167" s="127" t="s">
        <v>125</v>
      </c>
      <c r="C167" s="130" t="s">
        <v>126</v>
      </c>
      <c r="D167" s="45" t="s">
        <v>141</v>
      </c>
      <c r="E167" s="85">
        <v>203219.16</v>
      </c>
      <c r="F167" s="89">
        <v>203031</v>
      </c>
      <c r="G167" s="89">
        <v>229595</v>
      </c>
      <c r="H167" s="87">
        <f t="shared" si="10"/>
        <v>99.90741030520941</v>
      </c>
      <c r="I167" s="88">
        <f t="shared" si="11"/>
        <v>113.08371627977994</v>
      </c>
    </row>
    <row r="168" spans="1:9" ht="19.5" customHeight="1">
      <c r="A168" s="73"/>
      <c r="B168" s="128"/>
      <c r="C168" s="131"/>
      <c r="D168" s="58" t="s">
        <v>143</v>
      </c>
      <c r="E168" s="85"/>
      <c r="F168" s="86">
        <v>520000</v>
      </c>
      <c r="G168" s="86">
        <v>0</v>
      </c>
      <c r="H168" s="87">
        <v>0</v>
      </c>
      <c r="I168" s="88">
        <v>100</v>
      </c>
    </row>
    <row r="169" spans="1:9" ht="19.5" customHeight="1">
      <c r="A169" s="73"/>
      <c r="B169" s="106" t="s">
        <v>127</v>
      </c>
      <c r="C169" s="115" t="s">
        <v>128</v>
      </c>
      <c r="D169" s="58" t="s">
        <v>141</v>
      </c>
      <c r="E169" s="85">
        <v>271193.02</v>
      </c>
      <c r="F169" s="86">
        <v>358000</v>
      </c>
      <c r="G169" s="86">
        <v>317400</v>
      </c>
      <c r="H169" s="87">
        <f t="shared" si="10"/>
        <v>132.00929728943612</v>
      </c>
      <c r="I169" s="88">
        <f t="shared" si="11"/>
        <v>88.65921787709497</v>
      </c>
    </row>
    <row r="170" spans="1:9" ht="19.5" customHeight="1">
      <c r="A170" s="73"/>
      <c r="B170" s="105" t="s">
        <v>129</v>
      </c>
      <c r="C170" s="115" t="s">
        <v>26</v>
      </c>
      <c r="D170" s="58" t="s">
        <v>141</v>
      </c>
      <c r="E170" s="85">
        <v>20000</v>
      </c>
      <c r="F170" s="86">
        <v>25000</v>
      </c>
      <c r="G170" s="86">
        <v>28000</v>
      </c>
      <c r="H170" s="87">
        <f t="shared" si="10"/>
        <v>125</v>
      </c>
      <c r="I170" s="88">
        <v>100</v>
      </c>
    </row>
    <row r="171" spans="1:9" ht="23.25" customHeight="1">
      <c r="A171" s="155" t="s">
        <v>159</v>
      </c>
      <c r="B171" s="156"/>
      <c r="C171" s="156"/>
      <c r="D171" s="157"/>
      <c r="E171" s="90">
        <f>SUM(E7+E11+E14+E23+E25+E35+E47+E49+E66+E69+E73+E99+E105+E121+E128+E148+E155+E166+E20+E45+E64+E143)</f>
        <v>208547559.66000006</v>
      </c>
      <c r="F171" s="90">
        <f>SUM(F7+F11+F14+F23+F25+F35+F47+F49+F66+F69+F73+F99+F105+F121+F128+F148+F155+F166+F20+F45+F143+F64)</f>
        <v>216377983.05</v>
      </c>
      <c r="G171" s="90">
        <f>SUM(G7+G11+G14+G23+G25+G35+G47+G49+G66+G69+G73+G99+G105+G121+G128+G148+G155+G166+G20+G45+G64+G143)</f>
        <v>217014396</v>
      </c>
      <c r="H171" s="91">
        <f t="shared" si="10"/>
        <v>103.7547422769013</v>
      </c>
      <c r="I171" s="92">
        <f t="shared" si="11"/>
        <v>100.29412093644154</v>
      </c>
    </row>
    <row r="172" ht="12.75">
      <c r="I172" s="1"/>
    </row>
    <row r="173" ht="12.75">
      <c r="I173" s="1"/>
    </row>
    <row r="174" ht="12.75">
      <c r="I174" s="1"/>
    </row>
    <row r="175" ht="12.75">
      <c r="I175" s="1"/>
    </row>
    <row r="176" spans="1:9" ht="12.75">
      <c r="A176" s="123"/>
      <c r="B176" s="124"/>
      <c r="C176" s="124"/>
      <c r="D176" s="124"/>
      <c r="E176" s="124"/>
      <c r="F176" s="124"/>
      <c r="G176" s="124"/>
      <c r="H176" s="124"/>
      <c r="I176" s="124"/>
    </row>
    <row r="177" spans="1:5" ht="12.75">
      <c r="A177" s="96"/>
      <c r="B177" s="97"/>
      <c r="E177" s="98"/>
    </row>
    <row r="211" ht="17.25" customHeight="1"/>
    <row r="216" ht="21.75" customHeight="1"/>
    <row r="221" ht="21" customHeight="1"/>
    <row r="229" ht="33.75" customHeight="1"/>
    <row r="230" ht="24" customHeight="1"/>
    <row r="231" ht="18" customHeight="1"/>
    <row r="235" ht="18" customHeight="1"/>
    <row r="239" ht="23.25" customHeight="1"/>
    <row r="240" ht="17.25" customHeight="1"/>
    <row r="248" ht="27.75" customHeight="1"/>
    <row r="249" ht="16.5" customHeight="1"/>
    <row r="250" ht="15" customHeight="1"/>
    <row r="251" ht="15" customHeight="1"/>
    <row r="252" ht="15" customHeight="1"/>
    <row r="253" ht="26.25" customHeight="1"/>
    <row r="254" ht="14.25" customHeight="1"/>
    <row r="255" ht="15" customHeight="1"/>
    <row r="256" ht="18" customHeight="1"/>
    <row r="257" ht="15" customHeight="1"/>
    <row r="258" ht="15" customHeight="1"/>
    <row r="260" ht="23.25" customHeight="1"/>
    <row r="261" ht="15.75" customHeight="1"/>
    <row r="265" ht="15" customHeight="1"/>
    <row r="269" ht="27.75" customHeight="1"/>
    <row r="270" ht="17.25" customHeight="1"/>
    <row r="275" ht="15.75" customHeight="1"/>
    <row r="276" ht="14.25" customHeight="1"/>
    <row r="277" ht="15" customHeight="1"/>
    <row r="278" ht="14.25" customHeight="1"/>
    <row r="280" ht="26.25" customHeight="1"/>
    <row r="281" ht="14.25" customHeight="1"/>
    <row r="286" ht="15" customHeight="1"/>
    <row r="292" ht="18.75" customHeight="1"/>
    <row r="299" ht="19.5" customHeight="1"/>
    <row r="300" ht="12" customHeight="1"/>
    <row r="308" ht="15" customHeight="1"/>
    <row r="314" ht="16.5" customHeight="1"/>
    <row r="320" ht="16.5" customHeight="1"/>
    <row r="328" ht="21.75" customHeight="1"/>
    <row r="334" ht="21" customHeight="1"/>
    <row r="340" ht="17.25" customHeight="1"/>
    <row r="345" ht="21" customHeight="1"/>
    <row r="350" ht="22.5" customHeight="1"/>
    <row r="355" ht="16.5" customHeight="1"/>
    <row r="362" ht="21.75" customHeight="1"/>
    <row r="372" ht="23.25" customHeight="1"/>
    <row r="377" ht="21.75" customHeight="1"/>
    <row r="383" ht="24" customHeight="1"/>
    <row r="388" ht="27" customHeight="1"/>
    <row r="392" ht="14.25" customHeight="1"/>
    <row r="394" ht="24" customHeight="1"/>
    <row r="395" ht="21" customHeight="1"/>
    <row r="400" ht="9.75" customHeight="1"/>
    <row r="401" ht="18.75" customHeight="1"/>
    <row r="422" ht="14.25" customHeight="1"/>
  </sheetData>
  <sheetProtection/>
  <mergeCells count="122">
    <mergeCell ref="C111:C112"/>
    <mergeCell ref="G3:G5"/>
    <mergeCell ref="A12:A13"/>
    <mergeCell ref="B27:B28"/>
    <mergeCell ref="B16:B17"/>
    <mergeCell ref="C16:C17"/>
    <mergeCell ref="B78:B79"/>
    <mergeCell ref="C78:C79"/>
    <mergeCell ref="C88:C90"/>
    <mergeCell ref="C27:C28"/>
    <mergeCell ref="A171:D171"/>
    <mergeCell ref="A55:I55"/>
    <mergeCell ref="A149:A154"/>
    <mergeCell ref="C150:C151"/>
    <mergeCell ref="B74:B75"/>
    <mergeCell ref="A1:I1"/>
    <mergeCell ref="A3:A5"/>
    <mergeCell ref="B3:B5"/>
    <mergeCell ref="C3:C5"/>
    <mergeCell ref="E3:E5"/>
    <mergeCell ref="A2:I2"/>
    <mergeCell ref="I3:I5"/>
    <mergeCell ref="F3:F5"/>
    <mergeCell ref="D3:D5"/>
    <mergeCell ref="H3:H5"/>
    <mergeCell ref="B21:B22"/>
    <mergeCell ref="C21:C22"/>
    <mergeCell ref="C50:C51"/>
    <mergeCell ref="C31:C33"/>
    <mergeCell ref="A30:I30"/>
    <mergeCell ref="A27:A29"/>
    <mergeCell ref="I88:I90"/>
    <mergeCell ref="D88:D90"/>
    <mergeCell ref="A31:A33"/>
    <mergeCell ref="B31:B33"/>
    <mergeCell ref="C56:C58"/>
    <mergeCell ref="B38:B39"/>
    <mergeCell ref="C97:C98"/>
    <mergeCell ref="A100:A103"/>
    <mergeCell ref="B100:B101"/>
    <mergeCell ref="C100:C101"/>
    <mergeCell ref="A88:A90"/>
    <mergeCell ref="B153:B154"/>
    <mergeCell ref="B139:B141"/>
    <mergeCell ref="A122:A127"/>
    <mergeCell ref="B115:B117"/>
    <mergeCell ref="A106:A107"/>
    <mergeCell ref="B158:B159"/>
    <mergeCell ref="C158:C159"/>
    <mergeCell ref="C156:C157"/>
    <mergeCell ref="B150:B151"/>
    <mergeCell ref="C115:C117"/>
    <mergeCell ref="B156:B157"/>
    <mergeCell ref="B146:B147"/>
    <mergeCell ref="C146:C147"/>
    <mergeCell ref="C124:C125"/>
    <mergeCell ref="B160:B161"/>
    <mergeCell ref="B124:B125"/>
    <mergeCell ref="B106:B107"/>
    <mergeCell ref="C167:C168"/>
    <mergeCell ref="C160:C161"/>
    <mergeCell ref="B167:B168"/>
    <mergeCell ref="C162:C163"/>
    <mergeCell ref="B162:B163"/>
    <mergeCell ref="B164:B165"/>
    <mergeCell ref="C106:C107"/>
    <mergeCell ref="C38:C39"/>
    <mergeCell ref="A50:A54"/>
    <mergeCell ref="A36:A37"/>
    <mergeCell ref="B50:B51"/>
    <mergeCell ref="I56:I58"/>
    <mergeCell ref="D31:D33"/>
    <mergeCell ref="E31:E33"/>
    <mergeCell ref="F31:F33"/>
    <mergeCell ref="G31:G33"/>
    <mergeCell ref="H31:H33"/>
    <mergeCell ref="I31:I33"/>
    <mergeCell ref="D56:D58"/>
    <mergeCell ref="F56:F58"/>
    <mergeCell ref="H56:H58"/>
    <mergeCell ref="A56:A58"/>
    <mergeCell ref="F88:F90"/>
    <mergeCell ref="G88:G90"/>
    <mergeCell ref="A74:A85"/>
    <mergeCell ref="A67:A68"/>
    <mergeCell ref="C82:C83"/>
    <mergeCell ref="H88:H90"/>
    <mergeCell ref="B88:B90"/>
    <mergeCell ref="B82:B83"/>
    <mergeCell ref="C84:C85"/>
    <mergeCell ref="H115:H117"/>
    <mergeCell ref="B56:B58"/>
    <mergeCell ref="G56:G58"/>
    <mergeCell ref="E88:E90"/>
    <mergeCell ref="G115:G117"/>
    <mergeCell ref="B84:B85"/>
    <mergeCell ref="F115:F117"/>
    <mergeCell ref="E56:E58"/>
    <mergeCell ref="B111:B112"/>
    <mergeCell ref="C60:C61"/>
    <mergeCell ref="B97:B98"/>
    <mergeCell ref="C74:C75"/>
    <mergeCell ref="A114:I114"/>
    <mergeCell ref="D115:D117"/>
    <mergeCell ref="E115:E117"/>
    <mergeCell ref="I115:I117"/>
    <mergeCell ref="A139:A141"/>
    <mergeCell ref="I139:I141"/>
    <mergeCell ref="H139:H141"/>
    <mergeCell ref="G139:G141"/>
    <mergeCell ref="D139:D141"/>
    <mergeCell ref="E139:E141"/>
    <mergeCell ref="A86:I87"/>
    <mergeCell ref="A176:I176"/>
    <mergeCell ref="A17:A19"/>
    <mergeCell ref="B60:B61"/>
    <mergeCell ref="A145:A147"/>
    <mergeCell ref="C164:C165"/>
    <mergeCell ref="A115:A117"/>
    <mergeCell ref="F139:F141"/>
    <mergeCell ref="A138:I138"/>
    <mergeCell ref="C139:C141"/>
  </mergeCells>
  <printOptions horizontalCentered="1"/>
  <pageMargins left="0.5511811023622047" right="0.5511811023622047" top="0.7086614173228347" bottom="0.6299212598425197" header="0.5118110236220472" footer="0.5118110236220472"/>
  <pageSetup horizontalDpi="300" verticalDpi="300" orientation="landscape" paperSize="9" scale="75" r:id="rId1"/>
  <headerFooter alignWithMargins="0">
    <oddHeader>&amp;R&amp;"Arial,Normalny"&amp;8Tabela  nr 2  do uzasadnienia</oddHeader>
  </headerFooter>
  <rowBreaks count="6" manualBreakCount="6">
    <brk id="30" max="8" man="1"/>
    <brk id="55" max="8" man="1"/>
    <brk id="87" max="8" man="1"/>
    <brk id="114" max="8" man="1"/>
    <brk id="138" max="8" man="1"/>
    <brk id="1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K.Wichlińska</cp:lastModifiedBy>
  <cp:lastPrinted>2019-01-17T09:38:15Z</cp:lastPrinted>
  <dcterms:created xsi:type="dcterms:W3CDTF">2008-11-04T11:49:28Z</dcterms:created>
  <dcterms:modified xsi:type="dcterms:W3CDTF">2019-01-17T09:38:19Z</dcterms:modified>
  <cp:category/>
  <cp:version/>
  <cp:contentType/>
  <cp:contentStatus/>
</cp:coreProperties>
</file>