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326"/>
  <workbookPr/>
  <mc:AlternateContent xmlns:mc="http://schemas.openxmlformats.org/markup-compatibility/2006">
    <mc:Choice Requires="x15">
      <x15ac:absPath xmlns:x15ac="http://schemas.microsoft.com/office/spreadsheetml/2010/11/ac" url="C:\Users\user\Desktop\() Sewohl\2017\opisówka półrocze\"/>
    </mc:Choice>
  </mc:AlternateContent>
  <bookViews>
    <workbookView xWindow="0" yWindow="0" windowWidth="25155" windowHeight="12180"/>
  </bookViews>
  <sheets>
    <sheet name="wydatki" sheetId="1" r:id="rId1"/>
  </sheets>
  <calcPr calcId="162913"/>
</workbook>
</file>

<file path=xl/calcChain.xml><?xml version="1.0" encoding="utf-8"?>
<calcChain xmlns="http://schemas.openxmlformats.org/spreadsheetml/2006/main">
  <c r="G117" i="1" l="1"/>
  <c r="G112" i="1"/>
  <c r="G111" i="1"/>
  <c r="G110" i="1"/>
  <c r="G101" i="1"/>
  <c r="G100" i="1"/>
  <c r="G96" i="1"/>
  <c r="G95" i="1"/>
  <c r="G94" i="1" s="1"/>
  <c r="G89" i="1"/>
  <c r="G87" i="1"/>
  <c r="G85" i="1"/>
  <c r="G84" i="1"/>
  <c r="G79" i="1"/>
  <c r="G76" i="1"/>
  <c r="G74" i="1"/>
  <c r="G72" i="1"/>
  <c r="G69" i="1"/>
  <c r="G64" i="1"/>
  <c r="G63" i="1"/>
  <c r="G60" i="1"/>
  <c r="G59" i="1" s="1"/>
  <c r="G57" i="1"/>
  <c r="G55" i="1"/>
  <c r="G54" i="1" s="1"/>
  <c r="G52" i="1"/>
  <c r="G51" i="1"/>
  <c r="G47" i="1"/>
  <c r="G46" i="1" s="1"/>
  <c r="G45" i="1" s="1"/>
  <c r="G43" i="1"/>
  <c r="G42" i="1" s="1"/>
  <c r="G41" i="1" s="1"/>
  <c r="G39" i="1"/>
  <c r="G38" i="1"/>
  <c r="G37" i="1" s="1"/>
  <c r="G35" i="1"/>
  <c r="G33" i="1"/>
  <c r="G31" i="1"/>
  <c r="G24" i="1"/>
  <c r="G23" i="1" s="1"/>
  <c r="G17" i="1" s="1"/>
  <c r="G21" i="1"/>
  <c r="G18" i="1"/>
  <c r="G12" i="1"/>
  <c r="G11" i="1" s="1"/>
  <c r="G8" i="1"/>
  <c r="G7" i="1"/>
  <c r="J32" i="1"/>
  <c r="J22" i="1"/>
  <c r="G30" i="1" l="1"/>
  <c r="G29" i="1" s="1"/>
  <c r="G68" i="1"/>
  <c r="G67" i="1" s="1"/>
  <c r="G50" i="1"/>
  <c r="J116" i="1"/>
  <c r="J115" i="1"/>
  <c r="J114" i="1"/>
  <c r="J113" i="1"/>
  <c r="J120" i="1"/>
  <c r="J119" i="1"/>
  <c r="J118" i="1"/>
  <c r="I112" i="1"/>
  <c r="H112" i="1"/>
  <c r="I117" i="1"/>
  <c r="H117" i="1"/>
  <c r="J109" i="1"/>
  <c r="J108" i="1"/>
  <c r="J107" i="1"/>
  <c r="J106" i="1"/>
  <c r="J105" i="1"/>
  <c r="J104" i="1"/>
  <c r="J103" i="1"/>
  <c r="J102" i="1"/>
  <c r="I101" i="1"/>
  <c r="H101" i="1"/>
  <c r="J99" i="1"/>
  <c r="J98" i="1"/>
  <c r="J97" i="1"/>
  <c r="I96" i="1"/>
  <c r="H96" i="1"/>
  <c r="J93" i="1"/>
  <c r="I92" i="1"/>
  <c r="I91" i="1" s="1"/>
  <c r="H92" i="1"/>
  <c r="H91" i="1" s="1"/>
  <c r="J90" i="1"/>
  <c r="I89" i="1"/>
  <c r="H89" i="1"/>
  <c r="J88" i="1"/>
  <c r="I87" i="1"/>
  <c r="H87" i="1"/>
  <c r="I85" i="1"/>
  <c r="I84" i="1" s="1"/>
  <c r="H85" i="1"/>
  <c r="J86" i="1"/>
  <c r="I82" i="1"/>
  <c r="I81" i="1" s="1"/>
  <c r="H82" i="1"/>
  <c r="H81" i="1" s="1"/>
  <c r="J83" i="1"/>
  <c r="J80" i="1"/>
  <c r="J78" i="1"/>
  <c r="J77" i="1"/>
  <c r="I79" i="1"/>
  <c r="H79" i="1"/>
  <c r="I76" i="1"/>
  <c r="H76" i="1"/>
  <c r="I74" i="1"/>
  <c r="H74" i="1"/>
  <c r="I72" i="1"/>
  <c r="H72" i="1"/>
  <c r="J75" i="1"/>
  <c r="J73" i="1"/>
  <c r="I69" i="1"/>
  <c r="I68" i="1" s="1"/>
  <c r="H69" i="1"/>
  <c r="H68" i="1" s="1"/>
  <c r="J71" i="1"/>
  <c r="J70" i="1"/>
  <c r="J66" i="1"/>
  <c r="J65" i="1"/>
  <c r="I64" i="1"/>
  <c r="H64" i="1"/>
  <c r="I61" i="1"/>
  <c r="J62" i="1"/>
  <c r="J58" i="1"/>
  <c r="I57" i="1"/>
  <c r="H57" i="1"/>
  <c r="J56" i="1"/>
  <c r="I55" i="1"/>
  <c r="H55" i="1"/>
  <c r="J53" i="1"/>
  <c r="H52" i="1"/>
  <c r="H51" i="1" s="1"/>
  <c r="I52" i="1"/>
  <c r="J49" i="1"/>
  <c r="J48" i="1"/>
  <c r="H47" i="1"/>
  <c r="H46" i="1" s="1"/>
  <c r="H45" i="1" s="1"/>
  <c r="I47" i="1"/>
  <c r="I46" i="1" s="1"/>
  <c r="I45" i="1" s="1"/>
  <c r="J44" i="1"/>
  <c r="I43" i="1"/>
  <c r="I42" i="1" s="1"/>
  <c r="I41" i="1" s="1"/>
  <c r="H43" i="1"/>
  <c r="H42" i="1" s="1"/>
  <c r="H41" i="1" s="1"/>
  <c r="J40" i="1"/>
  <c r="I39" i="1"/>
  <c r="I38" i="1" s="1"/>
  <c r="I37" i="1" s="1"/>
  <c r="H39" i="1"/>
  <c r="H38" i="1" s="1"/>
  <c r="H37" i="1" s="1"/>
  <c r="J36" i="1"/>
  <c r="I35" i="1"/>
  <c r="H35" i="1"/>
  <c r="J34" i="1"/>
  <c r="I33" i="1"/>
  <c r="H33" i="1"/>
  <c r="I31" i="1"/>
  <c r="H31" i="1"/>
  <c r="J28" i="1"/>
  <c r="J27" i="1"/>
  <c r="J26" i="1"/>
  <c r="J25" i="1"/>
  <c r="I24" i="1"/>
  <c r="I23" i="1" s="1"/>
  <c r="H24" i="1"/>
  <c r="H23" i="1" s="1"/>
  <c r="I21" i="1"/>
  <c r="I18" i="1" s="1"/>
  <c r="H21" i="1"/>
  <c r="H18" i="1" s="1"/>
  <c r="H17" i="1" s="1"/>
  <c r="J20" i="1"/>
  <c r="J16" i="1"/>
  <c r="I12" i="1"/>
  <c r="I11" i="1" s="1"/>
  <c r="H12" i="1"/>
  <c r="H11" i="1" s="1"/>
  <c r="J14" i="1"/>
  <c r="J10" i="1"/>
  <c r="I67" i="1" l="1"/>
  <c r="I17" i="1"/>
  <c r="H84" i="1"/>
  <c r="H67" i="1" s="1"/>
  <c r="I111" i="1"/>
  <c r="I110" i="1" s="1"/>
  <c r="H111" i="1"/>
  <c r="H110" i="1" s="1"/>
  <c r="H30" i="1"/>
  <c r="H29" i="1" s="1"/>
  <c r="I54" i="1"/>
  <c r="H54" i="1"/>
  <c r="H50" i="1" s="1"/>
  <c r="J55" i="1"/>
  <c r="I30" i="1"/>
  <c r="I29" i="1" s="1"/>
  <c r="J11" i="1"/>
  <c r="I60" i="1"/>
  <c r="J52" i="1" l="1"/>
  <c r="I51" i="1"/>
  <c r="I50" i="1" s="1"/>
  <c r="J31" i="1"/>
  <c r="J15" i="1"/>
  <c r="J13" i="1"/>
  <c r="J117" i="1" l="1"/>
  <c r="J112" i="1"/>
  <c r="I100" i="1"/>
  <c r="H100" i="1"/>
  <c r="I95" i="1"/>
  <c r="H95" i="1"/>
  <c r="H94" i="1" l="1"/>
  <c r="I94" i="1"/>
  <c r="I63" i="1"/>
  <c r="I59" i="1" s="1"/>
  <c r="H63" i="1"/>
  <c r="H60" i="1"/>
  <c r="H59" i="1" l="1"/>
  <c r="J51" i="1"/>
  <c r="J30" i="1"/>
  <c r="J33" i="1"/>
  <c r="J35" i="1"/>
  <c r="J19" i="1"/>
  <c r="J41" i="1" l="1"/>
  <c r="J29" i="1"/>
  <c r="J18" i="1"/>
  <c r="J37" i="1"/>
  <c r="J38" i="1"/>
  <c r="J54" i="1"/>
  <c r="J46" i="1"/>
  <c r="I8" i="1"/>
  <c r="I7" i="1" s="1"/>
  <c r="I121" i="1" s="1"/>
  <c r="J121" i="1" s="1"/>
  <c r="H8" i="1"/>
  <c r="H7" i="1" s="1"/>
  <c r="H121" i="1" s="1"/>
  <c r="J50" i="1" l="1"/>
  <c r="J7" i="1"/>
  <c r="J45" i="1"/>
  <c r="J17" i="1"/>
  <c r="J110" i="1" l="1"/>
  <c r="J64" i="1"/>
  <c r="J63" i="1"/>
  <c r="J61" i="1"/>
  <c r="J47" i="1" l="1"/>
  <c r="J8" i="1" l="1"/>
  <c r="J9" i="1"/>
  <c r="J12" i="1"/>
  <c r="J21" i="1"/>
  <c r="J23" i="1"/>
  <c r="J24" i="1"/>
  <c r="J39" i="1" l="1"/>
  <c r="J42" i="1"/>
  <c r="J43" i="1"/>
  <c r="J57" i="1"/>
  <c r="J59" i="1"/>
  <c r="J60" i="1"/>
  <c r="J67" i="1"/>
  <c r="J68" i="1"/>
  <c r="J69" i="1"/>
  <c r="J72" i="1"/>
  <c r="J74" i="1"/>
  <c r="J76" i="1"/>
  <c r="J79" i="1"/>
  <c r="J81" i="1"/>
  <c r="J82" i="1"/>
  <c r="J84" i="1"/>
  <c r="J85" i="1"/>
  <c r="J87" i="1"/>
  <c r="J89" i="1"/>
  <c r="J91" i="1"/>
  <c r="J92" i="1"/>
  <c r="J94" i="1"/>
  <c r="J95" i="1"/>
  <c r="J96" i="1"/>
  <c r="J100" i="1"/>
  <c r="J101" i="1"/>
  <c r="J111" i="1"/>
</calcChain>
</file>

<file path=xl/sharedStrings.xml><?xml version="1.0" encoding="utf-8"?>
<sst xmlns="http://schemas.openxmlformats.org/spreadsheetml/2006/main" count="233" uniqueCount="140">
  <si>
    <t>Dział</t>
  </si>
  <si>
    <t>Rozdział</t>
  </si>
  <si>
    <t>Paragraf</t>
  </si>
  <si>
    <t>Treść</t>
  </si>
  <si>
    <t>010</t>
  </si>
  <si>
    <t>Rolnictwo i łowiectwo</t>
  </si>
  <si>
    <t>01095</t>
  </si>
  <si>
    <t>Pozostała działalność</t>
  </si>
  <si>
    <t>400</t>
  </si>
  <si>
    <t>Wytwarzanie i zaopatrywanie w energię elektryczną, gaz i wodę</t>
  </si>
  <si>
    <t>40002</t>
  </si>
  <si>
    <t>Dostarczanie wody</t>
  </si>
  <si>
    <t>6050</t>
  </si>
  <si>
    <t>Wydatki inwestycyjne jednostek budżetowych</t>
  </si>
  <si>
    <t>600</t>
  </si>
  <si>
    <t>60014</t>
  </si>
  <si>
    <t>Drogi publiczne powiatowe</t>
  </si>
  <si>
    <t>6300</t>
  </si>
  <si>
    <t>Dotacja celowa na pomoc finansową udzielaną między jednostkami samorządu terytorialnego na dofinansowanie własnych zadań inwestycyjnych i zakupów inwestycyjnych</t>
  </si>
  <si>
    <t>60016</t>
  </si>
  <si>
    <t>Drogi publiczne gminne</t>
  </si>
  <si>
    <t>6058</t>
  </si>
  <si>
    <t>6059</t>
  </si>
  <si>
    <t>630</t>
  </si>
  <si>
    <t>Turystyka</t>
  </si>
  <si>
    <t>63003</t>
  </si>
  <si>
    <t>Zadania w zakresie upowszechniania turystyki</t>
  </si>
  <si>
    <t>700</t>
  </si>
  <si>
    <t>Gospodarka mieszkaniowa</t>
  </si>
  <si>
    <t>70005</t>
  </si>
  <si>
    <t>Gospodarka gruntami i nieruchomościami</t>
  </si>
  <si>
    <t>6060</t>
  </si>
  <si>
    <t>Wydatki na zakupy inwestycyjne jednostek budżetowych</t>
  </si>
  <si>
    <t>710</t>
  </si>
  <si>
    <t>Działalność usługowa</t>
  </si>
  <si>
    <t>71035</t>
  </si>
  <si>
    <t>Cmentarze</t>
  </si>
  <si>
    <t>750</t>
  </si>
  <si>
    <t>Administracja publiczna</t>
  </si>
  <si>
    <t>75023</t>
  </si>
  <si>
    <t>Urzędy gmin (miast i miast na prawach powiatu)</t>
  </si>
  <si>
    <t>754</t>
  </si>
  <si>
    <t>Bezpieczeństwo publiczne i ochrona przeciwpożarowa</t>
  </si>
  <si>
    <t>75412</t>
  </si>
  <si>
    <t>Szkoły podstawowe</t>
  </si>
  <si>
    <t>80104</t>
  </si>
  <si>
    <t xml:space="preserve">Przedszkola </t>
  </si>
  <si>
    <t>900</t>
  </si>
  <si>
    <t>90001</t>
  </si>
  <si>
    <t>90002</t>
  </si>
  <si>
    <t>Gospodarka odpadami</t>
  </si>
  <si>
    <t>90015</t>
  </si>
  <si>
    <t>Oświetlenie ulic, placów i dróg</t>
  </si>
  <si>
    <t>921</t>
  </si>
  <si>
    <t>Kultura i ochrona dziedzictwa narodowego</t>
  </si>
  <si>
    <t>92109</t>
  </si>
  <si>
    <t>Domy i ośrodki kultury, świetlice i kluby</t>
  </si>
  <si>
    <t>92195</t>
  </si>
  <si>
    <t>926</t>
  </si>
  <si>
    <t>Kultura fizyczna</t>
  </si>
  <si>
    <t>92601</t>
  </si>
  <si>
    <t>Obiekty sportowe</t>
  </si>
  <si>
    <t>Wykonanie</t>
  </si>
  <si>
    <t>% wykonania</t>
  </si>
  <si>
    <t>Plan</t>
  </si>
  <si>
    <t>6057</t>
  </si>
  <si>
    <t xml:space="preserve">Transport i łączność </t>
  </si>
  <si>
    <t>75404</t>
  </si>
  <si>
    <t>Komendy wojewódzkie Policji</t>
  </si>
  <si>
    <t xml:space="preserve">Ochotnicze straże pożarne </t>
  </si>
  <si>
    <t>6230</t>
  </si>
  <si>
    <t xml:space="preserve">Dotacje celowe z budżetu na finansowanie lub dofinansowanie kosztów realizacji inwestycji i zakupów inwestycyjnych jednostek nie zaliczanych do sektora finansów publicznych </t>
  </si>
  <si>
    <t>801</t>
  </si>
  <si>
    <t>Oświata i wychowanie</t>
  </si>
  <si>
    <t>80101</t>
  </si>
  <si>
    <t>Gospodarka komunalna i ochrona środkowiska</t>
  </si>
  <si>
    <t xml:space="preserve">Gospodarka ściekowa i ochrona wód </t>
  </si>
  <si>
    <t>90005</t>
  </si>
  <si>
    <t xml:space="preserve">Ochrona powietrza atmosferycznego i klimatu </t>
  </si>
  <si>
    <t>6170</t>
  </si>
  <si>
    <t>Wplaty jednostek na państwowy fundusz celowy na finansowanie lub dofinansowanie zadań inwestycyjnych</t>
  </si>
  <si>
    <t>Budowa odcinka sieci wodociągowej w miejscowości Niesulice do Ośrodka Wypoczynkowego</t>
  </si>
  <si>
    <t>Zakup pomp głębinowych do Stacji Uzdatniania Wody</t>
  </si>
  <si>
    <t>Przebudowa drogi powiatowej nr 1223F w Niesulicach w zakresie utwardzenia kostką betonową ciągu pieszego</t>
  </si>
  <si>
    <t>Budowa chodnika w Ołoboku</t>
  </si>
  <si>
    <t>Aktualizacja dokumentacji projektowej przebudowy drogi nr 004814F (ul. Chrobrego) w Ołoboku - etap II</t>
  </si>
  <si>
    <t>Budowa chodnika w m. Cibórz</t>
  </si>
  <si>
    <t>Przebudowa drogi nr 004814F (ul. Chrobrego) w m. Ołobok - etap I</t>
  </si>
  <si>
    <t>Wdrożenie ewidencji i mapy dróg gminnych</t>
  </si>
  <si>
    <t>Zwiększenie miejsc rekreacji w Gminie Skąpe poprzez budowę ciągu rowerowego w miejscowości Kalinowo oraz  budowę odcinka rowerowej ścieżki turystycznej w miejscowości Ołobok</t>
  </si>
  <si>
    <t>Przygotowanie dokumentacji projektowej przebudowy pomieszczeń sanitarnych w budynku mieszkalnym nr 43 w Pałcku wraz z wykonaniem instalacji elektrycznej</t>
  </si>
  <si>
    <t>Dostawa z montażem nowej klimatyzacji do budynku Urzędu Gminy w Skąpem</t>
  </si>
  <si>
    <t>Zakup programów komputerowych</t>
  </si>
  <si>
    <t>Rozbudowa budynku OSP w Podłej Górze o dodatkowe stanowisko garażowe</t>
  </si>
  <si>
    <t>Zakup średniego samochodu ratowniczo-gaśniczego dla OSP w Niekarzynie</t>
  </si>
  <si>
    <t>Instalacja monitoringu</t>
  </si>
  <si>
    <t>Budowa ogrodzenia przy przedszkolu w Ciborzu</t>
  </si>
  <si>
    <t>Budowa placu zabaw przy Przedszkolu w Ciborzu</t>
  </si>
  <si>
    <t>Modernizacja studni na sieci kanalizacyjnej w m. Ołobok</t>
  </si>
  <si>
    <t>Rozbudowa systemu wodno-ściekowego w aglomeracji Skąpe</t>
  </si>
  <si>
    <t>Budowa sieci kanalizacji sanitarnej grawitacyjno-tłocznej w m. Niekarzyn wraz z przesyłem ścieków do m. Pałck</t>
  </si>
  <si>
    <t>Wykonanie ogrodzenia PSZOK</t>
  </si>
  <si>
    <t>Modernizacja oświetlenia w obiekcie Sali gimnastycznej przy Publicznym Gimnazjum w Radoszynie</t>
  </si>
  <si>
    <t>Termomodernizacja obiektów oświatowych z wykorzystaniem OZE w gminie Skąpe</t>
  </si>
  <si>
    <t>Budowa oświetlenia drogowego na terenie gminy Skąpe</t>
  </si>
  <si>
    <t>Dokumentacja projektowa budowy świetlicy w m. Łąkie</t>
  </si>
  <si>
    <t>FS Skąpe - Budowa wiaty wraz z zagospod. Terenu</t>
  </si>
  <si>
    <t>Modernizacja pokrycia dachowego na Sali wiejskiej w m. Niekarzyn</t>
  </si>
  <si>
    <t>Cibórz - Budowa zadaszenia nad grilem</t>
  </si>
  <si>
    <t>FS Cibórz - Budowa zadaszenia nad grilem</t>
  </si>
  <si>
    <t>FS Międzylesie - Utwardzenie placu kostą</t>
  </si>
  <si>
    <t>FS Rokitnica - Budowa wiaty</t>
  </si>
  <si>
    <t>FS Węgrzynice - Utwardzenie placu kostką</t>
  </si>
  <si>
    <t>Międzylesie - Budowa wiaty</t>
  </si>
  <si>
    <t>Budowa boiska sportowego w Radoszynie wraz z zagospodarowaniem terenu</t>
  </si>
  <si>
    <t>FS Radoszyn - Zakup materiałów i urządzeń do przygotowania placu zabaw</t>
  </si>
  <si>
    <t>Wykonanie ujęcia wody na potrzeby stadionu sportowego w Ciborzu</t>
  </si>
  <si>
    <t>FS Kalinowo - Zakup urządzeń na plac zabaw i siłownię zew.</t>
  </si>
  <si>
    <t>FS Niekarzyn - Wyposażenie placu zabaw</t>
  </si>
  <si>
    <t>FS Skąpe - Zakup urządzeń na siłownię zew.</t>
  </si>
  <si>
    <t xml:space="preserve">Rok rozpoczęcia i rok zakończenia </t>
  </si>
  <si>
    <t>Szacunkowa wartość zadania</t>
  </si>
  <si>
    <t>Załącznik nr 7</t>
  </si>
  <si>
    <t>Obelisk pamiątkowy z granitu w miejscowości Niekarzyn</t>
  </si>
  <si>
    <t>2017</t>
  </si>
  <si>
    <t>2016-2017</t>
  </si>
  <si>
    <t>Przebudowa drogi dojazdowej i ciągu pieszego na cmentarzu komunalnym w Ołoboku</t>
  </si>
  <si>
    <t>2017-2018</t>
  </si>
  <si>
    <t>Dofinansowanie zakupu samochodu dla Policji w Świebodzinie</t>
  </si>
  <si>
    <t>Dokumentacja projektowa zmienna budowy sieci sanitarnej kanalizacji graw.-tł. oraz urządzeń tow. - etap II w m. Pałck</t>
  </si>
  <si>
    <t>2008-2017</t>
  </si>
  <si>
    <t>FS Łąkie - Budowa wiaty wraz z zagospod. terenu</t>
  </si>
  <si>
    <t>FS Podła Góra - Budowa wiaty wraz zagospod. terenu</t>
  </si>
  <si>
    <t>FS Błonie - Silownia zew. - zagospod. terenu i zakup urządzeń</t>
  </si>
  <si>
    <t>Zwiększenie miejsc rekreacji w Gminie Skąpe poprzez budowę ciągu rowerowego w miejscowości Kalinowo oraz budowę odcinka rowerowej ścieżki turystycznej w miejscowości Ołobok</t>
  </si>
  <si>
    <t>Budowa bezodpływowych zbiorników na ścieki sanitarne wraz z zakupem wozu asenizacyjnego na potrzeby objęcia systemem odbioru ścieków z budynków mieszkalnych oraz budynków gminnych z terenu Gminy Skąpe</t>
  </si>
  <si>
    <t xml:space="preserve">do Zarządzenia Nr 34/2017 </t>
  </si>
  <si>
    <t>Wójta Gminy Skąpe</t>
  </si>
  <si>
    <t>z dnia 29 sierpnia 2017 roku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</si>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</sst>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 ;[Red]\-#,##0.00\ "/>
    <numFmt numFmtId="165" formatCode="#,##0.00\ _z_ł"/>
    <numFmt numFmtId="166" formatCode="#,##0.00_ ;\-#,##0.00\ "/>
  </numFmts>
  <fonts count="10" x14ac:knownFonts="1">
    <font>
      <sz val="8"/>
      <color indexed="8"/>
      <name val="Arial"/>
      <charset val="204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8.25"/>
      <color indexed="8"/>
      <name val="Arial"/>
      <family val="2"/>
      <charset val="238"/>
    </font>
    <font>
      <sz val="8.25"/>
      <color indexed="8"/>
      <name val="Arial"/>
      <family val="2"/>
      <charset val="238"/>
    </font>
    <font>
      <sz val="8.5"/>
      <color indexed="8"/>
      <name val="Arial"/>
      <family val="2"/>
      <charset val="238"/>
    </font>
    <font>
      <b/>
      <sz val="8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0"/>
      </patternFill>
    </fill>
    <fill>
      <patternFill patternType="solid">
        <fgColor theme="2" tint="-9.9978637043366805E-2"/>
        <bgColor indexed="64"/>
      </patternFill>
    </fill>
  </fills>
  <borders count="5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>
      <alignment vertical="top"/>
    </xf>
  </cellStyleXfs>
  <cellXfs count="291"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3" xfId="0" applyNumberFormat="1" applyFont="1" applyFill="1" applyBorder="1" applyAlignment="1" applyProtection="1">
      <alignment horizontal="right" vertical="center"/>
      <protection locked="0"/>
    </xf>
    <xf numFmtId="10" fontId="5" fillId="0" borderId="3" xfId="0" applyNumberFormat="1" applyFont="1" applyFill="1" applyBorder="1" applyAlignment="1" applyProtection="1">
      <alignment horizontal="right" vertical="center"/>
      <protection locked="0"/>
    </xf>
    <xf numFmtId="10" fontId="5" fillId="0" borderId="0" xfId="0" applyNumberFormat="1" applyFont="1" applyFill="1" applyBorder="1" applyAlignment="1" applyProtection="1">
      <alignment horizontal="right" vertical="center"/>
      <protection locked="0"/>
    </xf>
    <xf numFmtId="164" fontId="5" fillId="0" borderId="0" xfId="0" applyNumberFormat="1" applyFont="1" applyFill="1" applyBorder="1" applyAlignment="1" applyProtection="1">
      <alignment horizontal="right" vertic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4" borderId="3" xfId="0" applyNumberFormat="1" applyFont="1" applyFill="1" applyBorder="1" applyAlignment="1" applyProtection="1">
      <alignment horizontal="right" vertical="center"/>
      <protection locked="0"/>
    </xf>
    <xf numFmtId="10" fontId="6" fillId="4" borderId="3" xfId="0" applyNumberFormat="1" applyFont="1" applyFill="1" applyBorder="1" applyAlignment="1" applyProtection="1">
      <alignment horizontal="right" vertical="center"/>
      <protection locked="0"/>
    </xf>
    <xf numFmtId="49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6" borderId="3" xfId="0" applyNumberFormat="1" applyFont="1" applyFill="1" applyBorder="1" applyAlignment="1" applyProtection="1">
      <alignment horizontal="right" vertical="center"/>
      <protection locked="0"/>
    </xf>
    <xf numFmtId="10" fontId="5" fillId="6" borderId="3" xfId="0" applyNumberFormat="1" applyFont="1" applyFill="1" applyBorder="1" applyAlignment="1" applyProtection="1">
      <alignment horizontal="right" vertical="center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3" xfId="0" applyNumberFormat="1" applyFont="1" applyFill="1" applyBorder="1" applyAlignment="1" applyProtection="1">
      <alignment horizontal="center" vertical="center"/>
      <protection locked="0"/>
    </xf>
    <xf numFmtId="10" fontId="8" fillId="0" borderId="3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" fontId="4" fillId="5" borderId="1" xfId="0" applyNumberFormat="1" applyFont="1" applyFill="1" applyBorder="1" applyAlignment="1" applyProtection="1">
      <alignment horizontal="right" vertical="center" wrapText="1"/>
      <protection locked="0"/>
    </xf>
    <xf numFmtId="4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7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8" borderId="3" xfId="0" applyNumberFormat="1" applyFont="1" applyFill="1" applyBorder="1" applyAlignment="1" applyProtection="1">
      <alignment horizontal="right" vertical="center"/>
      <protection locked="0"/>
    </xf>
    <xf numFmtId="10" fontId="5" fillId="8" borderId="3" xfId="0" applyNumberFormat="1" applyFont="1" applyFill="1" applyBorder="1" applyAlignment="1" applyProtection="1">
      <alignment horizontal="right" vertical="center"/>
      <protection locked="0"/>
    </xf>
    <xf numFmtId="4" fontId="4" fillId="7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4" fillId="7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9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11" borderId="4" xfId="0" applyNumberFormat="1" applyFont="1" applyFill="1" applyBorder="1" applyAlignment="1" applyProtection="1">
      <alignment horizontal="center" vertical="center" wrapText="1"/>
      <protection locked="0"/>
    </xf>
    <xf numFmtId="4" fontId="4" fillId="11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12" borderId="3" xfId="0" applyNumberFormat="1" applyFont="1" applyFill="1" applyBorder="1" applyAlignment="1" applyProtection="1">
      <alignment horizontal="right" vertical="center"/>
      <protection locked="0"/>
    </xf>
    <xf numFmtId="10" fontId="5" fillId="12" borderId="3" xfId="0" applyNumberFormat="1" applyFont="1" applyFill="1" applyBorder="1" applyAlignment="1" applyProtection="1">
      <alignment horizontal="right" vertical="center"/>
      <protection locked="0"/>
    </xf>
    <xf numFmtId="49" fontId="4" fillId="11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11" borderId="7" xfId="0" applyNumberFormat="1" applyFont="1" applyFill="1" applyBorder="1" applyAlignment="1" applyProtection="1">
      <alignment vertical="center" wrapText="1"/>
      <protection locked="0"/>
    </xf>
    <xf numFmtId="49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11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5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13" xfId="0" applyNumberFormat="1" applyFont="1" applyFill="1" applyBorder="1" applyAlignment="1" applyProtection="1">
      <alignment horizontal="left" vertical="center" wrapText="1"/>
      <protection locked="0"/>
    </xf>
    <xf numFmtId="49" fontId="4" fillId="11" borderId="13" xfId="0" applyNumberFormat="1" applyFont="1" applyFill="1" applyBorder="1" applyAlignment="1" applyProtection="1">
      <alignment horizontal="left" vertical="center" wrapText="1"/>
      <protection locked="0"/>
    </xf>
    <xf numFmtId="49" fontId="4" fillId="11" borderId="7" xfId="0" applyNumberFormat="1" applyFont="1" applyFill="1" applyBorder="1" applyAlignment="1" applyProtection="1">
      <alignment horizontal="center" vertical="center" wrapText="1"/>
      <protection locked="0"/>
    </xf>
    <xf numFmtId="4" fontId="3" fillId="9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10" borderId="3" xfId="0" applyNumberFormat="1" applyFont="1" applyFill="1" applyBorder="1" applyAlignment="1" applyProtection="1">
      <alignment horizontal="right" vertical="center"/>
      <protection locked="0"/>
    </xf>
    <xf numFmtId="10" fontId="6" fillId="10" borderId="3" xfId="0" applyNumberFormat="1" applyFont="1" applyFill="1" applyBorder="1" applyAlignment="1" applyProtection="1">
      <alignment horizontal="right" vertical="center"/>
      <protection locked="0"/>
    </xf>
    <xf numFmtId="49" fontId="6" fillId="9" borderId="3" xfId="0" applyNumberFormat="1" applyFont="1" applyFill="1" applyBorder="1" applyAlignment="1" applyProtection="1">
      <alignment vertical="center" wrapText="1"/>
      <protection locked="0"/>
    </xf>
    <xf numFmtId="49" fontId="3" fillId="9" borderId="25" xfId="0" applyNumberFormat="1" applyFont="1" applyFill="1" applyBorder="1" applyAlignment="1" applyProtection="1">
      <alignment horizontal="left" vertical="center" wrapText="1"/>
      <protection locked="0"/>
    </xf>
    <xf numFmtId="4" fontId="3" fillId="9" borderId="4" xfId="0" applyNumberFormat="1" applyFont="1" applyFill="1" applyBorder="1" applyAlignment="1" applyProtection="1">
      <alignment horizontal="right" vertical="center" wrapText="1"/>
      <protection locked="0"/>
    </xf>
    <xf numFmtId="49" fontId="4" fillId="11" borderId="27" xfId="0" applyNumberFormat="1" applyFont="1" applyFill="1" applyBorder="1" applyAlignment="1" applyProtection="1">
      <alignment vertical="center" wrapText="1"/>
      <protection locked="0"/>
    </xf>
    <xf numFmtId="49" fontId="3" fillId="9" borderId="29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5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0" xfId="0" applyNumberFormat="1" applyFont="1" applyFill="1" applyBorder="1" applyAlignment="1" applyProtection="1">
      <alignment horizontal="right" vertical="center"/>
      <protection locked="0"/>
    </xf>
    <xf numFmtId="10" fontId="5" fillId="0" borderId="20" xfId="0" applyNumberFormat="1" applyFont="1" applyFill="1" applyBorder="1" applyAlignment="1" applyProtection="1">
      <alignment horizontal="right" vertical="center"/>
      <protection locked="0"/>
    </xf>
    <xf numFmtId="4" fontId="4" fillId="2" borderId="13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2" xfId="0" applyNumberFormat="1" applyFont="1" applyFill="1" applyBorder="1" applyAlignment="1" applyProtection="1">
      <alignment horizontal="right" vertical="center"/>
      <protection locked="0"/>
    </xf>
    <xf numFmtId="10" fontId="5" fillId="0" borderId="22" xfId="0" applyNumberFormat="1" applyFont="1" applyFill="1" applyBorder="1" applyAlignment="1" applyProtection="1">
      <alignment horizontal="right" vertical="center"/>
      <protection locked="0"/>
    </xf>
    <xf numFmtId="49" fontId="4" fillId="11" borderId="4" xfId="0" applyNumberFormat="1" applyFont="1" applyFill="1" applyBorder="1" applyAlignment="1" applyProtection="1">
      <alignment horizontal="left" vertical="center" wrapText="1"/>
      <protection locked="0"/>
    </xf>
    <xf numFmtId="49" fontId="4" fillId="11" borderId="25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3" xfId="0" applyNumberFormat="1" applyFont="1" applyFill="1" applyBorder="1" applyAlignment="1" applyProtection="1">
      <alignment horizontal="left" vertical="center" wrapText="1"/>
      <protection locked="0"/>
    </xf>
    <xf numFmtId="4" fontId="3" fillId="9" borderId="3" xfId="0" applyNumberFormat="1" applyFont="1" applyFill="1" applyBorder="1" applyAlignment="1" applyProtection="1">
      <alignment horizontal="right" vertical="center" wrapText="1"/>
      <protection locked="0"/>
    </xf>
    <xf numFmtId="49" fontId="4" fillId="7" borderId="15" xfId="0" applyNumberFormat="1" applyFont="1" applyFill="1" applyBorder="1" applyAlignment="1" applyProtection="1">
      <alignment horizontal="left" vertical="center" wrapText="1"/>
      <protection locked="0"/>
    </xf>
    <xf numFmtId="4" fontId="4" fillId="7" borderId="15" xfId="0" applyNumberFormat="1" applyFont="1" applyFill="1" applyBorder="1" applyAlignment="1" applyProtection="1">
      <alignment horizontal="right" vertical="center" wrapText="1"/>
      <protection locked="0"/>
    </xf>
    <xf numFmtId="4" fontId="4" fillId="11" borderId="13" xfId="0" applyNumberFormat="1" applyFont="1" applyFill="1" applyBorder="1" applyAlignment="1" applyProtection="1">
      <alignment horizontal="right" vertical="center" wrapText="1"/>
      <protection locked="0"/>
    </xf>
    <xf numFmtId="164" fontId="5" fillId="12" borderId="22" xfId="0" applyNumberFormat="1" applyFont="1" applyFill="1" applyBorder="1" applyAlignment="1" applyProtection="1">
      <alignment horizontal="right" vertical="center"/>
      <protection locked="0"/>
    </xf>
    <xf numFmtId="10" fontId="5" fillId="12" borderId="22" xfId="0" applyNumberFormat="1" applyFont="1" applyFill="1" applyBorder="1" applyAlignment="1" applyProtection="1">
      <alignment horizontal="right" vertical="center"/>
      <protection locked="0"/>
    </xf>
    <xf numFmtId="49" fontId="2" fillId="9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9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7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1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4" fillId="7" borderId="30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31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3" xfId="0" applyNumberFormat="1" applyFont="1" applyFill="1" applyBorder="1" applyAlignment="1" applyProtection="1">
      <alignment horizontal="left" vertical="center" wrapText="1"/>
      <protection locked="0"/>
    </xf>
    <xf numFmtId="4" fontId="4" fillId="5" borderId="13" xfId="0" applyNumberFormat="1" applyFont="1" applyFill="1" applyBorder="1" applyAlignment="1" applyProtection="1">
      <alignment horizontal="right" vertical="center" wrapText="1"/>
      <protection locked="0"/>
    </xf>
    <xf numFmtId="164" fontId="5" fillId="6" borderId="22" xfId="0" applyNumberFormat="1" applyFont="1" applyFill="1" applyBorder="1" applyAlignment="1" applyProtection="1">
      <alignment horizontal="right" vertical="center"/>
      <protection locked="0"/>
    </xf>
    <xf numFmtId="10" fontId="5" fillId="6" borderId="22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right" vertical="center"/>
      <protection locked="0"/>
    </xf>
    <xf numFmtId="10" fontId="5" fillId="0" borderId="5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NumberFormat="1" applyFont="1" applyFill="1" applyBorder="1" applyAlignment="1" applyProtection="1">
      <alignment horizontal="left"/>
      <protection locked="0"/>
    </xf>
    <xf numFmtId="0" fontId="5" fillId="0" borderId="3" xfId="0" applyNumberFormat="1" applyFont="1" applyFill="1" applyBorder="1" applyAlignment="1" applyProtection="1">
      <alignment horizontal="center"/>
      <protection locked="0"/>
    </xf>
    <xf numFmtId="0" fontId="5" fillId="0" borderId="5" xfId="0" applyNumberFormat="1" applyFont="1" applyFill="1" applyBorder="1" applyAlignment="1" applyProtection="1">
      <alignment horizontal="center"/>
      <protection locked="0"/>
    </xf>
    <xf numFmtId="49" fontId="5" fillId="2" borderId="21" xfId="0" applyNumberFormat="1" applyFont="1" applyFill="1" applyBorder="1" applyAlignment="1" applyProtection="1">
      <alignment vertical="center" wrapText="1"/>
      <protection locked="0"/>
    </xf>
    <xf numFmtId="49" fontId="5" fillId="2" borderId="30" xfId="0" applyNumberFormat="1" applyFont="1" applyFill="1" applyBorder="1" applyAlignment="1" applyProtection="1">
      <alignment vertical="center" wrapText="1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5" fillId="0" borderId="5" xfId="0" applyNumberFormat="1" applyFont="1" applyFill="1" applyBorder="1" applyAlignment="1" applyProtection="1">
      <alignment horizontal="right"/>
      <protection locked="0"/>
    </xf>
    <xf numFmtId="10" fontId="5" fillId="0" borderId="34" xfId="0" applyNumberFormat="1" applyFont="1" applyFill="1" applyBorder="1" applyAlignment="1" applyProtection="1">
      <alignment horizontal="right" vertical="center"/>
      <protection locked="0"/>
    </xf>
    <xf numFmtId="49" fontId="4" fillId="9" borderId="7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13" xfId="0" applyNumberFormat="1" applyFont="1" applyFill="1" applyBorder="1" applyAlignment="1" applyProtection="1">
      <alignment horizontal="left" vertical="center" wrapText="1"/>
      <protection locked="0"/>
    </xf>
    <xf numFmtId="4" fontId="3" fillId="9" borderId="13" xfId="0" applyNumberFormat="1" applyFont="1" applyFill="1" applyBorder="1" applyAlignment="1" applyProtection="1">
      <alignment horizontal="right" vertical="center" wrapText="1"/>
      <protection locked="0"/>
    </xf>
    <xf numFmtId="164" fontId="6" fillId="10" borderId="22" xfId="0" applyNumberFormat="1" applyFont="1" applyFill="1" applyBorder="1" applyAlignment="1" applyProtection="1">
      <alignment horizontal="right" vertical="center"/>
      <protection locked="0"/>
    </xf>
    <xf numFmtId="10" fontId="6" fillId="10" borderId="22" xfId="0" applyNumberFormat="1" applyFont="1" applyFill="1" applyBorder="1" applyAlignment="1" applyProtection="1">
      <alignment horizontal="right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0" applyNumberFormat="1" applyFont="1" applyFill="1" applyBorder="1" applyAlignment="1" applyProtection="1">
      <alignment horizontal="left" vertical="center" wrapText="1"/>
      <protection locked="0"/>
    </xf>
    <xf numFmtId="4" fontId="4" fillId="2" borderId="3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3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left" vertical="center" wrapText="1"/>
      <protection locked="0"/>
    </xf>
    <xf numFmtId="4" fontId="4" fillId="2" borderId="2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1" xfId="0" applyNumberFormat="1" applyFont="1" applyFill="1" applyBorder="1" applyAlignment="1" applyProtection="1">
      <alignment horizontal="right" vertical="center"/>
      <protection locked="0"/>
    </xf>
    <xf numFmtId="10" fontId="5" fillId="0" borderId="21" xfId="0" applyNumberFormat="1" applyFont="1" applyFill="1" applyBorder="1" applyAlignment="1" applyProtection="1">
      <alignment horizontal="right" vertical="center"/>
      <protection locked="0"/>
    </xf>
    <xf numFmtId="49" fontId="4" fillId="2" borderId="3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30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31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15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5" xfId="0" applyNumberFormat="1" applyFont="1" applyFill="1" applyBorder="1" applyAlignment="1" applyProtection="1">
      <alignment horizontal="left" vertical="center" wrapText="1"/>
      <protection locked="0"/>
    </xf>
    <xf numFmtId="164" fontId="5" fillId="6" borderId="34" xfId="0" applyNumberFormat="1" applyFont="1" applyFill="1" applyBorder="1" applyAlignment="1" applyProtection="1">
      <alignment horizontal="right" vertical="center"/>
      <protection locked="0"/>
    </xf>
    <xf numFmtId="10" fontId="5" fillId="6" borderId="34" xfId="0" applyNumberFormat="1" applyFont="1" applyFill="1" applyBorder="1" applyAlignment="1" applyProtection="1">
      <alignment horizontal="right" vertical="center"/>
      <protection locked="0"/>
    </xf>
    <xf numFmtId="49" fontId="3" fillId="9" borderId="2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9" borderId="39" xfId="0" applyNumberFormat="1" applyFont="1" applyFill="1" applyBorder="1" applyAlignment="1" applyProtection="1">
      <alignment horizontal="center" vertical="center" wrapText="1"/>
      <protection locked="0"/>
    </xf>
    <xf numFmtId="49" fontId="4" fillId="9" borderId="22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7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11" xfId="0" applyNumberFormat="1" applyFont="1" applyFill="1" applyBorder="1" applyAlignment="1" applyProtection="1">
      <alignment horizontal="center" vertical="center" wrapText="1"/>
      <protection locked="0"/>
    </xf>
    <xf numFmtId="164" fontId="5" fillId="8" borderId="34" xfId="0" applyNumberFormat="1" applyFont="1" applyFill="1" applyBorder="1" applyAlignment="1" applyProtection="1">
      <alignment horizontal="right" vertical="center"/>
      <protection locked="0"/>
    </xf>
    <xf numFmtId="10" fontId="5" fillId="8" borderId="34" xfId="0" applyNumberFormat="1" applyFont="1" applyFill="1" applyBorder="1" applyAlignment="1" applyProtection="1">
      <alignment horizontal="right" vertical="center"/>
      <protection locked="0"/>
    </xf>
    <xf numFmtId="49" fontId="4" fillId="2" borderId="41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7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40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36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16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16" xfId="0" applyNumberFormat="1" applyFont="1" applyFill="1" applyBorder="1" applyAlignment="1" applyProtection="1">
      <alignment horizontal="left" vertical="center" wrapText="1"/>
      <protection locked="0"/>
    </xf>
    <xf numFmtId="4" fontId="3" fillId="9" borderId="16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1" xfId="0" applyNumberFormat="1" applyFont="1" applyFill="1" applyBorder="1" applyAlignment="1" applyProtection="1">
      <alignment horizontal="right" vertical="center"/>
      <protection locked="0"/>
    </xf>
    <xf numFmtId="164" fontId="5" fillId="0" borderId="13" xfId="0" applyNumberFormat="1" applyFont="1" applyFill="1" applyBorder="1" applyAlignment="1" applyProtection="1">
      <alignment horizontal="right" vertical="center"/>
      <protection locked="0"/>
    </xf>
    <xf numFmtId="10" fontId="5" fillId="0" borderId="31" xfId="0" applyNumberFormat="1" applyFont="1" applyFill="1" applyBorder="1" applyAlignment="1" applyProtection="1">
      <alignment horizontal="right" vertical="center"/>
      <protection locked="0"/>
    </xf>
    <xf numFmtId="10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NumberFormat="1" applyFont="1" applyFill="1" applyBorder="1" applyAlignment="1" applyProtection="1">
      <alignment horizontal="left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49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13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1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1" xfId="0" applyNumberFormat="1" applyFont="1" applyFill="1" applyBorder="1" applyAlignment="1" applyProtection="1">
      <alignment horizontal="center" vertical="center" wrapText="1"/>
      <protection locked="0"/>
    </xf>
    <xf numFmtId="166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left" wrapText="1"/>
      <protection locked="0"/>
    </xf>
    <xf numFmtId="49" fontId="4" fillId="9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5" xfId="0" applyNumberFormat="1" applyFont="1" applyFill="1" applyBorder="1" applyAlignment="1" applyProtection="1">
      <alignment horizontal="right" wrapText="1"/>
      <protection locked="0"/>
    </xf>
    <xf numFmtId="164" fontId="9" fillId="0" borderId="5" xfId="0" applyNumberFormat="1" applyFont="1" applyFill="1" applyBorder="1" applyAlignment="1" applyProtection="1">
      <alignment horizontal="right" wrapText="1"/>
      <protection locked="0"/>
    </xf>
    <xf numFmtId="10" fontId="9" fillId="0" borderId="5" xfId="0" applyNumberFormat="1" applyFont="1" applyFill="1" applyBorder="1" applyAlignment="1" applyProtection="1">
      <alignment horizontal="right"/>
      <protection locked="0"/>
    </xf>
    <xf numFmtId="0" fontId="5" fillId="0" borderId="34" xfId="0" applyNumberFormat="1" applyFont="1" applyFill="1" applyBorder="1" applyAlignment="1" applyProtection="1">
      <alignment horizontal="center"/>
      <protection locked="0"/>
    </xf>
    <xf numFmtId="0" fontId="5" fillId="0" borderId="21" xfId="0" applyNumberFormat="1" applyFont="1" applyFill="1" applyBorder="1" applyAlignment="1" applyProtection="1">
      <alignment horizontal="center"/>
      <protection locked="0"/>
    </xf>
    <xf numFmtId="0" fontId="5" fillId="0" borderId="22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6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7" xfId="0" applyNumberFormat="1" applyFont="1" applyFill="1" applyBorder="1" applyAlignment="1" applyProtection="1">
      <alignment horizontal="center" vertical="center" wrapText="1"/>
      <protection locked="0"/>
    </xf>
    <xf numFmtId="49" fontId="3" fillId="7" borderId="19" xfId="0" applyNumberFormat="1" applyFont="1" applyFill="1" applyBorder="1" applyAlignment="1" applyProtection="1">
      <alignment horizontal="center" vertical="center" wrapText="1"/>
      <protection locked="0"/>
    </xf>
    <xf numFmtId="49" fontId="3" fillId="7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7" borderId="1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44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2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28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44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28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9" borderId="48" xfId="0" applyNumberFormat="1" applyFont="1" applyFill="1" applyBorder="1" applyAlignment="1" applyProtection="1">
      <alignment horizontal="center" vertical="center" wrapText="1"/>
      <protection locked="0"/>
    </xf>
    <xf numFmtId="49" fontId="4" fillId="9" borderId="2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40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36" xfId="0" applyNumberFormat="1" applyFont="1" applyFill="1" applyBorder="1" applyAlignment="1" applyProtection="1">
      <alignment horizontal="center" vertical="center" wrapText="1"/>
      <protection locked="0"/>
    </xf>
    <xf numFmtId="49" fontId="4" fillId="9" borderId="35" xfId="0" applyNumberFormat="1" applyFont="1" applyFill="1" applyBorder="1" applyAlignment="1" applyProtection="1">
      <alignment horizontal="center" vertical="center" wrapText="1"/>
      <protection locked="0"/>
    </xf>
    <xf numFmtId="49" fontId="4" fillId="9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9" borderId="23" xfId="0" applyNumberFormat="1" applyFont="1" applyFill="1" applyBorder="1" applyAlignment="1" applyProtection="1">
      <alignment horizontal="center" vertical="center" wrapText="1"/>
      <protection locked="0"/>
    </xf>
    <xf numFmtId="49" fontId="4" fillId="9" borderId="33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17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33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32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16" xfId="0" applyNumberFormat="1" applyFont="1" applyFill="1" applyBorder="1" applyAlignment="1" applyProtection="1">
      <alignment horizontal="center" vertical="center" wrapText="1"/>
      <protection locked="0"/>
    </xf>
    <xf numFmtId="49" fontId="4" fillId="9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24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25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35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45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46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30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31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47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48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1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1" xfId="0" applyNumberFormat="1" applyFont="1" applyFill="1" applyBorder="1" applyAlignment="1" applyProtection="1">
      <alignment horizontal="center"/>
      <protection locked="0"/>
    </xf>
    <xf numFmtId="0" fontId="5" fillId="0" borderId="56" xfId="0" applyNumberFormat="1" applyFont="1" applyFill="1" applyBorder="1" applyAlignment="1" applyProtection="1">
      <alignment horizontal="center"/>
      <protection locked="0"/>
    </xf>
    <xf numFmtId="0" fontId="5" fillId="0" borderId="30" xfId="0" applyNumberFormat="1" applyFont="1" applyFill="1" applyBorder="1" applyAlignment="1" applyProtection="1">
      <alignment horizontal="center"/>
      <protection locked="0"/>
    </xf>
    <xf numFmtId="0" fontId="5" fillId="0" borderId="31" xfId="0" applyNumberFormat="1" applyFont="1" applyFill="1" applyBorder="1" applyAlignment="1" applyProtection="1">
      <alignment horizontal="center"/>
      <protection locked="0"/>
    </xf>
    <xf numFmtId="0" fontId="5" fillId="0" borderId="47" xfId="0" applyNumberFormat="1" applyFont="1" applyFill="1" applyBorder="1" applyAlignment="1" applyProtection="1">
      <alignment horizontal="center"/>
      <protection locked="0"/>
    </xf>
    <xf numFmtId="0" fontId="5" fillId="0" borderId="48" xfId="0" applyNumberFormat="1" applyFont="1" applyFill="1" applyBorder="1" applyAlignment="1" applyProtection="1">
      <alignment horizontal="center"/>
      <protection locked="0"/>
    </xf>
    <xf numFmtId="49" fontId="4" fillId="11" borderId="26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29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5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5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42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16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42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37" xfId="0" applyNumberFormat="1" applyFont="1" applyFill="1" applyBorder="1" applyAlignment="1" applyProtection="1">
      <alignment horizontal="center" vertical="center" wrapText="1"/>
      <protection locked="0"/>
    </xf>
    <xf numFmtId="49" fontId="4" fillId="11" borderId="4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5" xfId="0" applyNumberFormat="1" applyFont="1" applyFill="1" applyBorder="1" applyAlignment="1" applyProtection="1">
      <alignment horizontal="right" vertical="center"/>
      <protection locked="0"/>
    </xf>
    <xf numFmtId="0" fontId="9" fillId="0" borderId="58" xfId="0" applyNumberFormat="1" applyFont="1" applyFill="1" applyBorder="1" applyAlignment="1" applyProtection="1">
      <alignment horizontal="right"/>
      <protection locked="0"/>
    </xf>
    <xf numFmtId="0" fontId="9" fillId="0" borderId="57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showGridLines="0" tabSelected="1" view="pageLayout" zoomScale="150" zoomScaleNormal="150" zoomScalePageLayoutView="150" workbookViewId="0">
      <selection activeCell="E127" sqref="E127"/>
    </sheetView>
  </sheetViews>
  <sheetFormatPr defaultRowHeight="12.75" x14ac:dyDescent="0.2"/>
  <cols>
    <col min="1" max="1" width="5.5" customWidth="1"/>
    <col min="2" max="2" width="7.5" customWidth="1"/>
    <col min="3" max="3" width="1.1640625" customWidth="1"/>
    <col min="4" max="4" width="8.1640625" customWidth="1"/>
    <col min="5" max="5" width="39.1640625" customWidth="1"/>
    <col min="6" max="6" width="12" style="173" customWidth="1"/>
    <col min="7" max="7" width="13.5" style="173" customWidth="1"/>
    <col min="8" max="8" width="14.5" customWidth="1"/>
    <col min="9" max="9" width="13.33203125" style="8" customWidth="1"/>
    <col min="10" max="10" width="10" style="7" customWidth="1"/>
  </cols>
  <sheetData>
    <row r="1" spans="1:11" ht="12.75" customHeight="1" x14ac:dyDescent="0.2">
      <c r="A1" s="230" t="s">
        <v>122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</row>
    <row r="2" spans="1:11" ht="12.75" customHeight="1" x14ac:dyDescent="0.2">
      <c r="A2" s="21" t="s">
        <v>136</v>
      </c>
      <c r="C2" s="21"/>
      <c r="D2" s="21"/>
      <c r="E2" s="21"/>
      <c r="H2" s="21"/>
      <c r="I2" s="21"/>
      <c r="J2" s="21"/>
      <c r="K2" s="21"/>
    </row>
    <row r="3" spans="1:11" s="163" customFormat="1" ht="12.75" customHeight="1" x14ac:dyDescent="0.2">
      <c r="A3" s="163" t="s">
        <v>137</v>
      </c>
      <c r="F3" s="173"/>
      <c r="G3" s="173"/>
    </row>
    <row r="4" spans="1:11" ht="12.75" customHeight="1" x14ac:dyDescent="0.2">
      <c r="A4" s="22" t="s">
        <v>138</v>
      </c>
      <c r="C4" s="21"/>
      <c r="D4" s="21"/>
      <c r="E4" s="21"/>
      <c r="H4" s="21"/>
      <c r="I4" s="21"/>
      <c r="J4" s="21"/>
      <c r="K4" s="21"/>
    </row>
    <row r="5" spans="1:11" ht="6.75" customHeight="1" x14ac:dyDescent="0.2">
      <c r="A5" s="230"/>
      <c r="B5" s="230"/>
      <c r="C5" s="230"/>
      <c r="D5" s="230"/>
      <c r="E5" s="230"/>
      <c r="F5" s="230"/>
      <c r="G5" s="230"/>
      <c r="H5" s="230"/>
    </row>
    <row r="6" spans="1:11" ht="27.75" customHeight="1" x14ac:dyDescent="0.2">
      <c r="A6" s="17" t="s">
        <v>0</v>
      </c>
      <c r="B6" s="231" t="s">
        <v>1</v>
      </c>
      <c r="C6" s="231"/>
      <c r="D6" s="17" t="s">
        <v>2</v>
      </c>
      <c r="E6" s="17" t="s">
        <v>3</v>
      </c>
      <c r="F6" s="164" t="s">
        <v>120</v>
      </c>
      <c r="G6" s="176" t="s">
        <v>121</v>
      </c>
      <c r="H6" s="20" t="s">
        <v>64</v>
      </c>
      <c r="I6" s="18" t="s">
        <v>62</v>
      </c>
      <c r="J6" s="19" t="s">
        <v>63</v>
      </c>
    </row>
    <row r="7" spans="1:11" ht="17.100000000000001" customHeight="1" x14ac:dyDescent="0.2">
      <c r="A7" s="9" t="s">
        <v>4</v>
      </c>
      <c r="B7" s="232"/>
      <c r="C7" s="232"/>
      <c r="D7" s="9"/>
      <c r="E7" s="10" t="s">
        <v>5</v>
      </c>
      <c r="F7" s="133"/>
      <c r="G7" s="26">
        <f>G8</f>
        <v>4300</v>
      </c>
      <c r="H7" s="26">
        <f>H8</f>
        <v>4300</v>
      </c>
      <c r="I7" s="11">
        <f>I8</f>
        <v>4300</v>
      </c>
      <c r="J7" s="12">
        <f>I7/H7</f>
        <v>1</v>
      </c>
    </row>
    <row r="8" spans="1:11" ht="17.100000000000001" customHeight="1" x14ac:dyDescent="0.2">
      <c r="A8" s="1"/>
      <c r="B8" s="233" t="s">
        <v>6</v>
      </c>
      <c r="C8" s="234"/>
      <c r="D8" s="13"/>
      <c r="E8" s="14" t="s">
        <v>7</v>
      </c>
      <c r="F8" s="165"/>
      <c r="G8" s="15">
        <f>SUM(G9:G9)</f>
        <v>4300</v>
      </c>
      <c r="H8" s="15">
        <f>SUM(H9:H9)</f>
        <v>4300</v>
      </c>
      <c r="I8" s="15">
        <f>SUM(I9:I9)</f>
        <v>4300</v>
      </c>
      <c r="J8" s="16">
        <f t="shared" ref="J8:J12" si="0">I8/H8</f>
        <v>1</v>
      </c>
    </row>
    <row r="9" spans="1:11" ht="17.100000000000001" customHeight="1" x14ac:dyDescent="0.2">
      <c r="A9" s="2"/>
      <c r="B9" s="198"/>
      <c r="C9" s="199"/>
      <c r="D9" s="3" t="s">
        <v>12</v>
      </c>
      <c r="E9" s="4" t="s">
        <v>13</v>
      </c>
      <c r="F9" s="144"/>
      <c r="G9" s="25">
        <v>4300</v>
      </c>
      <c r="H9" s="25">
        <v>4300</v>
      </c>
      <c r="I9" s="5">
        <v>4300</v>
      </c>
      <c r="J9" s="6">
        <f t="shared" si="0"/>
        <v>1</v>
      </c>
    </row>
    <row r="10" spans="1:11" s="120" customFormat="1" ht="24" customHeight="1" x14ac:dyDescent="0.2">
      <c r="A10" s="123"/>
      <c r="B10" s="196"/>
      <c r="C10" s="197"/>
      <c r="D10" s="3"/>
      <c r="E10" s="4" t="s">
        <v>123</v>
      </c>
      <c r="F10" s="144" t="s">
        <v>124</v>
      </c>
      <c r="G10" s="25">
        <v>4300</v>
      </c>
      <c r="H10" s="25">
        <v>4300</v>
      </c>
      <c r="I10" s="5">
        <v>4300</v>
      </c>
      <c r="J10" s="6">
        <f>I10/H10</f>
        <v>1</v>
      </c>
    </row>
    <row r="11" spans="1:11" ht="24.75" customHeight="1" x14ac:dyDescent="0.2">
      <c r="A11" s="133" t="s">
        <v>8</v>
      </c>
      <c r="B11" s="238"/>
      <c r="C11" s="239"/>
      <c r="D11" s="9"/>
      <c r="E11" s="10" t="s">
        <v>9</v>
      </c>
      <c r="F11" s="133"/>
      <c r="G11" s="28">
        <f>G12</f>
        <v>40700</v>
      </c>
      <c r="H11" s="28">
        <f>H12</f>
        <v>40700</v>
      </c>
      <c r="I11" s="11">
        <f>I12</f>
        <v>14909.23</v>
      </c>
      <c r="J11" s="12">
        <f>I11/H11</f>
        <v>0.3663201474201474</v>
      </c>
    </row>
    <row r="12" spans="1:11" ht="17.100000000000001" customHeight="1" x14ac:dyDescent="0.2">
      <c r="A12" s="242"/>
      <c r="B12" s="236" t="s">
        <v>10</v>
      </c>
      <c r="C12" s="237"/>
      <c r="D12" s="139"/>
      <c r="E12" s="140" t="s">
        <v>11</v>
      </c>
      <c r="F12" s="166"/>
      <c r="G12" s="141">
        <f>SUM(G13+G15)</f>
        <v>40700</v>
      </c>
      <c r="H12" s="141">
        <f>SUM(H13+H15)</f>
        <v>40700</v>
      </c>
      <c r="I12" s="141">
        <f>SUM(I13+I15)</f>
        <v>14909.23</v>
      </c>
      <c r="J12" s="142">
        <f t="shared" si="0"/>
        <v>0.3663201474201474</v>
      </c>
    </row>
    <row r="13" spans="1:11" s="88" customFormat="1" ht="17.100000000000001" customHeight="1" x14ac:dyDescent="0.2">
      <c r="A13" s="243"/>
      <c r="B13" s="215"/>
      <c r="C13" s="216"/>
      <c r="D13" s="111" t="s">
        <v>12</v>
      </c>
      <c r="E13" s="112" t="s">
        <v>13</v>
      </c>
      <c r="F13" s="111"/>
      <c r="G13" s="113">
        <v>21000</v>
      </c>
      <c r="H13" s="113">
        <v>21000</v>
      </c>
      <c r="I13" s="5">
        <v>14909.23</v>
      </c>
      <c r="J13" s="6">
        <f t="shared" ref="J13:J20" si="1">I13/H13</f>
        <v>0.70996333333333328</v>
      </c>
    </row>
    <row r="14" spans="1:11" s="120" customFormat="1" ht="39" customHeight="1" x14ac:dyDescent="0.2">
      <c r="A14" s="243"/>
      <c r="B14" s="227"/>
      <c r="C14" s="217"/>
      <c r="D14" s="111"/>
      <c r="E14" s="112" t="s">
        <v>81</v>
      </c>
      <c r="F14" s="144" t="s">
        <v>124</v>
      </c>
      <c r="G14" s="113">
        <v>21000</v>
      </c>
      <c r="H14" s="113">
        <v>21000</v>
      </c>
      <c r="I14" s="5">
        <v>14909.23</v>
      </c>
      <c r="J14" s="6">
        <f t="shared" si="1"/>
        <v>0.70996333333333328</v>
      </c>
    </row>
    <row r="15" spans="1:11" s="88" customFormat="1" ht="23.25" customHeight="1" x14ac:dyDescent="0.2">
      <c r="A15" s="243"/>
      <c r="B15" s="227"/>
      <c r="C15" s="217"/>
      <c r="D15" s="111" t="s">
        <v>31</v>
      </c>
      <c r="E15" s="112" t="s">
        <v>32</v>
      </c>
      <c r="F15" s="111"/>
      <c r="G15" s="113">
        <v>19700</v>
      </c>
      <c r="H15" s="113">
        <v>19700</v>
      </c>
      <c r="I15" s="5">
        <v>0</v>
      </c>
      <c r="J15" s="6">
        <f t="shared" si="1"/>
        <v>0</v>
      </c>
    </row>
    <row r="16" spans="1:11" s="120" customFormat="1" ht="24" customHeight="1" x14ac:dyDescent="0.2">
      <c r="A16" s="244"/>
      <c r="B16" s="228"/>
      <c r="C16" s="219"/>
      <c r="D16" s="111"/>
      <c r="E16" s="112" t="s">
        <v>82</v>
      </c>
      <c r="F16" s="144" t="s">
        <v>124</v>
      </c>
      <c r="G16" s="113">
        <v>19700</v>
      </c>
      <c r="H16" s="113">
        <v>19700</v>
      </c>
      <c r="I16" s="5">
        <v>0</v>
      </c>
      <c r="J16" s="6">
        <f t="shared" si="1"/>
        <v>0</v>
      </c>
    </row>
    <row r="17" spans="1:10" ht="17.100000000000001" customHeight="1" x14ac:dyDescent="0.2">
      <c r="A17" s="155" t="s">
        <v>14</v>
      </c>
      <c r="B17" s="240"/>
      <c r="C17" s="241"/>
      <c r="D17" s="106"/>
      <c r="E17" s="107" t="s">
        <v>66</v>
      </c>
      <c r="F17" s="167"/>
      <c r="G17" s="108">
        <f>SUM(G18+G23)</f>
        <v>1796673.6</v>
      </c>
      <c r="H17" s="108">
        <f>SUM(H18+H23)</f>
        <v>1405770.9300000002</v>
      </c>
      <c r="I17" s="109">
        <f>SUM(I18+I23)</f>
        <v>4920</v>
      </c>
      <c r="J17" s="110">
        <f t="shared" si="1"/>
        <v>3.499858970621906E-3</v>
      </c>
    </row>
    <row r="18" spans="1:10" s="23" customFormat="1" ht="17.100000000000001" customHeight="1" x14ac:dyDescent="0.2">
      <c r="A18" s="220"/>
      <c r="B18" s="63" t="s">
        <v>15</v>
      </c>
      <c r="C18" s="49"/>
      <c r="D18" s="47"/>
      <c r="E18" s="48" t="s">
        <v>16</v>
      </c>
      <c r="F18" s="47"/>
      <c r="G18" s="44">
        <f>SUM(G19+G21)</f>
        <v>245000</v>
      </c>
      <c r="H18" s="44">
        <f>SUM(H19+H21)</f>
        <v>245000</v>
      </c>
      <c r="I18" s="45">
        <f>SUM(I19+I21)</f>
        <v>0</v>
      </c>
      <c r="J18" s="46">
        <f t="shared" si="1"/>
        <v>0</v>
      </c>
    </row>
    <row r="19" spans="1:10" ht="17.100000000000001" customHeight="1" x14ac:dyDescent="0.2">
      <c r="A19" s="225"/>
      <c r="B19" s="222"/>
      <c r="C19" s="203"/>
      <c r="D19" s="51" t="s">
        <v>12</v>
      </c>
      <c r="E19" s="29" t="s">
        <v>13</v>
      </c>
      <c r="F19" s="134"/>
      <c r="G19" s="32">
        <v>195000</v>
      </c>
      <c r="H19" s="32">
        <v>195000</v>
      </c>
      <c r="I19" s="30">
        <v>0</v>
      </c>
      <c r="J19" s="31">
        <f t="shared" si="1"/>
        <v>0</v>
      </c>
    </row>
    <row r="20" spans="1:10" s="120" customFormat="1" ht="41.25" customHeight="1" x14ac:dyDescent="0.2">
      <c r="A20" s="225"/>
      <c r="B20" s="223"/>
      <c r="C20" s="205"/>
      <c r="D20" s="51"/>
      <c r="E20" s="29" t="s">
        <v>83</v>
      </c>
      <c r="F20" s="144" t="s">
        <v>124</v>
      </c>
      <c r="G20" s="32">
        <v>195000</v>
      </c>
      <c r="H20" s="32">
        <v>195000</v>
      </c>
      <c r="I20" s="30">
        <v>0</v>
      </c>
      <c r="J20" s="31">
        <f t="shared" si="1"/>
        <v>0</v>
      </c>
    </row>
    <row r="21" spans="1:10" ht="53.25" customHeight="1" x14ac:dyDescent="0.2">
      <c r="A21" s="225"/>
      <c r="B21" s="223"/>
      <c r="C21" s="205"/>
      <c r="D21" s="3" t="s">
        <v>17</v>
      </c>
      <c r="E21" s="4" t="s">
        <v>18</v>
      </c>
      <c r="F21" s="144"/>
      <c r="G21" s="25">
        <f>SUM(G22:G22)</f>
        <v>50000</v>
      </c>
      <c r="H21" s="25">
        <f>SUM(H22:H22)</f>
        <v>50000</v>
      </c>
      <c r="I21" s="5">
        <f>SUM(I22:I22)</f>
        <v>0</v>
      </c>
      <c r="J21" s="6">
        <f t="shared" ref="J21:J24" si="2">I21/H21</f>
        <v>0</v>
      </c>
    </row>
    <row r="22" spans="1:10" s="120" customFormat="1" ht="15" customHeight="1" x14ac:dyDescent="0.2">
      <c r="A22" s="225"/>
      <c r="B22" s="224"/>
      <c r="C22" s="207"/>
      <c r="D22" s="3"/>
      <c r="E22" s="4" t="s">
        <v>84</v>
      </c>
      <c r="F22" s="144" t="s">
        <v>124</v>
      </c>
      <c r="G22" s="25">
        <v>50000</v>
      </c>
      <c r="H22" s="25">
        <v>50000</v>
      </c>
      <c r="I22" s="30">
        <v>0</v>
      </c>
      <c r="J22" s="31">
        <f t="shared" si="2"/>
        <v>0</v>
      </c>
    </row>
    <row r="23" spans="1:10" ht="17.100000000000001" customHeight="1" x14ac:dyDescent="0.2">
      <c r="A23" s="225"/>
      <c r="B23" s="235" t="s">
        <v>19</v>
      </c>
      <c r="C23" s="234"/>
      <c r="D23" s="13"/>
      <c r="E23" s="14" t="s">
        <v>20</v>
      </c>
      <c r="F23" s="165"/>
      <c r="G23" s="24">
        <f>G24</f>
        <v>1551673.6</v>
      </c>
      <c r="H23" s="24">
        <f>H24</f>
        <v>1160770.9300000002</v>
      </c>
      <c r="I23" s="15">
        <f>I24</f>
        <v>4920</v>
      </c>
      <c r="J23" s="16">
        <f t="shared" si="2"/>
        <v>4.2385623837082132E-3</v>
      </c>
    </row>
    <row r="24" spans="1:10" ht="17.100000000000001" customHeight="1" x14ac:dyDescent="0.2">
      <c r="A24" s="225"/>
      <c r="B24" s="226"/>
      <c r="C24" s="199"/>
      <c r="D24" s="3" t="s">
        <v>12</v>
      </c>
      <c r="E24" s="4" t="s">
        <v>13</v>
      </c>
      <c r="F24" s="144"/>
      <c r="G24" s="25">
        <f>SUM(G25:G28)</f>
        <v>1551673.6</v>
      </c>
      <c r="H24" s="25">
        <f>SUM(H25:H28)</f>
        <v>1160770.9300000002</v>
      </c>
      <c r="I24" s="5">
        <f>SUM(I25:I28)</f>
        <v>4920</v>
      </c>
      <c r="J24" s="6">
        <f t="shared" si="2"/>
        <v>4.2385623837082132E-3</v>
      </c>
    </row>
    <row r="25" spans="1:10" s="120" customFormat="1" ht="42" customHeight="1" x14ac:dyDescent="0.2">
      <c r="A25" s="225"/>
      <c r="B25" s="227"/>
      <c r="C25" s="195"/>
      <c r="D25" s="192"/>
      <c r="E25" s="4" t="s">
        <v>85</v>
      </c>
      <c r="F25" s="144" t="s">
        <v>124</v>
      </c>
      <c r="G25" s="25">
        <v>15000</v>
      </c>
      <c r="H25" s="25">
        <v>15000</v>
      </c>
      <c r="I25" s="5">
        <v>0</v>
      </c>
      <c r="J25" s="6">
        <f>I25/H25</f>
        <v>0</v>
      </c>
    </row>
    <row r="26" spans="1:10" s="120" customFormat="1" ht="14.25" customHeight="1" x14ac:dyDescent="0.2">
      <c r="A26" s="225"/>
      <c r="B26" s="227"/>
      <c r="C26" s="195"/>
      <c r="D26" s="229"/>
      <c r="E26" s="4" t="s">
        <v>86</v>
      </c>
      <c r="F26" s="144" t="s">
        <v>124</v>
      </c>
      <c r="G26" s="25">
        <v>202800</v>
      </c>
      <c r="H26" s="25">
        <v>202800</v>
      </c>
      <c r="I26" s="5">
        <v>4920</v>
      </c>
      <c r="J26" s="6">
        <f>I26/H26</f>
        <v>2.42603550295858E-2</v>
      </c>
    </row>
    <row r="27" spans="1:10" s="120" customFormat="1" ht="33" customHeight="1" x14ac:dyDescent="0.2">
      <c r="A27" s="225"/>
      <c r="B27" s="227"/>
      <c r="C27" s="195"/>
      <c r="D27" s="229"/>
      <c r="E27" s="4" t="s">
        <v>87</v>
      </c>
      <c r="F27" s="144" t="s">
        <v>125</v>
      </c>
      <c r="G27" s="25">
        <v>1323873.6000000001</v>
      </c>
      <c r="H27" s="25">
        <v>932970.93</v>
      </c>
      <c r="I27" s="5">
        <v>0</v>
      </c>
      <c r="J27" s="6">
        <f>I27/H27</f>
        <v>0</v>
      </c>
    </row>
    <row r="28" spans="1:10" s="120" customFormat="1" ht="14.25" customHeight="1" x14ac:dyDescent="0.2">
      <c r="A28" s="221"/>
      <c r="B28" s="228"/>
      <c r="C28" s="201"/>
      <c r="D28" s="193"/>
      <c r="E28" s="4" t="s">
        <v>88</v>
      </c>
      <c r="F28" s="144" t="s">
        <v>124</v>
      </c>
      <c r="G28" s="25">
        <v>10000</v>
      </c>
      <c r="H28" s="25">
        <v>10000</v>
      </c>
      <c r="I28" s="5">
        <v>0</v>
      </c>
      <c r="J28" s="6">
        <f>I28/H28</f>
        <v>0</v>
      </c>
    </row>
    <row r="29" spans="1:10" ht="17.100000000000001" customHeight="1" x14ac:dyDescent="0.2">
      <c r="A29" s="135" t="s">
        <v>23</v>
      </c>
      <c r="B29" s="247"/>
      <c r="C29" s="248"/>
      <c r="D29" s="41"/>
      <c r="E29" s="42" t="s">
        <v>24</v>
      </c>
      <c r="F29" s="168"/>
      <c r="G29" s="57">
        <f>G30</f>
        <v>419640</v>
      </c>
      <c r="H29" s="57">
        <f>H30</f>
        <v>419640</v>
      </c>
      <c r="I29" s="58">
        <f>I30</f>
        <v>24108</v>
      </c>
      <c r="J29" s="59">
        <f t="shared" ref="J29:J33" si="3">I29/H29</f>
        <v>5.744924220760652E-2</v>
      </c>
    </row>
    <row r="30" spans="1:10" ht="17.100000000000001" customHeight="1" x14ac:dyDescent="0.2">
      <c r="A30" s="208"/>
      <c r="B30" s="249" t="s">
        <v>25</v>
      </c>
      <c r="C30" s="250"/>
      <c r="D30" s="52"/>
      <c r="E30" s="48" t="s">
        <v>26</v>
      </c>
      <c r="F30" s="47"/>
      <c r="G30" s="44">
        <f>SUM(G31+G33+G35)</f>
        <v>419640</v>
      </c>
      <c r="H30" s="44">
        <f>SUM(H31+H33+H35)</f>
        <v>419640</v>
      </c>
      <c r="I30" s="45">
        <f>SUM(I31+I33+I35)</f>
        <v>24108</v>
      </c>
      <c r="J30" s="46">
        <f t="shared" si="3"/>
        <v>5.744924220760652E-2</v>
      </c>
    </row>
    <row r="31" spans="1:10" s="88" customFormat="1" ht="17.100000000000001" customHeight="1" x14ac:dyDescent="0.2">
      <c r="A31" s="209"/>
      <c r="B31" s="202"/>
      <c r="C31" s="203"/>
      <c r="D31" s="51" t="s">
        <v>12</v>
      </c>
      <c r="E31" s="4" t="s">
        <v>13</v>
      </c>
      <c r="F31" s="144"/>
      <c r="G31" s="32">
        <f>G32</f>
        <v>37640</v>
      </c>
      <c r="H31" s="32">
        <f>H32</f>
        <v>37640</v>
      </c>
      <c r="I31" s="30">
        <f>I32</f>
        <v>24108</v>
      </c>
      <c r="J31" s="31">
        <f>I31/H31</f>
        <v>0.64048884165781084</v>
      </c>
    </row>
    <row r="32" spans="1:10" s="120" customFormat="1" ht="59.25" customHeight="1" x14ac:dyDescent="0.2">
      <c r="A32" s="209"/>
      <c r="B32" s="204"/>
      <c r="C32" s="205"/>
      <c r="D32" s="51"/>
      <c r="E32" s="4" t="s">
        <v>134</v>
      </c>
      <c r="F32" s="144" t="s">
        <v>124</v>
      </c>
      <c r="G32" s="32">
        <v>37640</v>
      </c>
      <c r="H32" s="32">
        <v>37640</v>
      </c>
      <c r="I32" s="30">
        <v>24108</v>
      </c>
      <c r="J32" s="31">
        <f>I32/H32</f>
        <v>0.64048884165781084</v>
      </c>
    </row>
    <row r="33" spans="1:10" ht="17.100000000000001" customHeight="1" x14ac:dyDescent="0.2">
      <c r="A33" s="209"/>
      <c r="B33" s="204"/>
      <c r="C33" s="205"/>
      <c r="D33" s="3" t="s">
        <v>21</v>
      </c>
      <c r="E33" s="4" t="s">
        <v>13</v>
      </c>
      <c r="F33" s="144"/>
      <c r="G33" s="25">
        <f>G34</f>
        <v>243066</v>
      </c>
      <c r="H33" s="25">
        <f>H34</f>
        <v>243066</v>
      </c>
      <c r="I33" s="5">
        <f>I34</f>
        <v>0</v>
      </c>
      <c r="J33" s="6">
        <f t="shared" si="3"/>
        <v>0</v>
      </c>
    </row>
    <row r="34" spans="1:10" s="120" customFormat="1" ht="62.25" customHeight="1" x14ac:dyDescent="0.2">
      <c r="A34" s="209"/>
      <c r="B34" s="204"/>
      <c r="C34" s="205"/>
      <c r="D34" s="3"/>
      <c r="E34" s="4" t="s">
        <v>89</v>
      </c>
      <c r="F34" s="144" t="s">
        <v>124</v>
      </c>
      <c r="G34" s="25">
        <v>243066</v>
      </c>
      <c r="H34" s="25">
        <v>243066</v>
      </c>
      <c r="I34" s="5">
        <v>0</v>
      </c>
      <c r="J34" s="6">
        <f t="shared" ref="J34:J41" si="4">I34/H34</f>
        <v>0</v>
      </c>
    </row>
    <row r="35" spans="1:10" ht="17.100000000000001" customHeight="1" x14ac:dyDescent="0.2">
      <c r="A35" s="209"/>
      <c r="B35" s="204"/>
      <c r="C35" s="205"/>
      <c r="D35" s="50" t="s">
        <v>22</v>
      </c>
      <c r="E35" s="29" t="s">
        <v>13</v>
      </c>
      <c r="F35" s="134"/>
      <c r="G35" s="32">
        <f>G36</f>
        <v>138934</v>
      </c>
      <c r="H35" s="32">
        <f>H36</f>
        <v>138934</v>
      </c>
      <c r="I35" s="30">
        <f>I36</f>
        <v>0</v>
      </c>
      <c r="J35" s="31">
        <f t="shared" si="4"/>
        <v>0</v>
      </c>
    </row>
    <row r="36" spans="1:10" s="120" customFormat="1" ht="64.5" customHeight="1" x14ac:dyDescent="0.2">
      <c r="A36" s="210"/>
      <c r="B36" s="245"/>
      <c r="C36" s="246"/>
      <c r="D36" s="124"/>
      <c r="E36" s="29" t="s">
        <v>89</v>
      </c>
      <c r="F36" s="144" t="s">
        <v>124</v>
      </c>
      <c r="G36" s="32">
        <v>138934</v>
      </c>
      <c r="H36" s="32">
        <v>138934</v>
      </c>
      <c r="I36" s="30">
        <v>0</v>
      </c>
      <c r="J36" s="31">
        <f t="shared" si="4"/>
        <v>0</v>
      </c>
    </row>
    <row r="37" spans="1:10" ht="17.100000000000001" customHeight="1" x14ac:dyDescent="0.2">
      <c r="A37" s="60" t="s">
        <v>27</v>
      </c>
      <c r="B37" s="251"/>
      <c r="C37" s="252"/>
      <c r="D37" s="185"/>
      <c r="E37" s="61" t="s">
        <v>28</v>
      </c>
      <c r="F37" s="169"/>
      <c r="G37" s="57">
        <f t="shared" ref="G37:I39" si="5">G38</f>
        <v>6150</v>
      </c>
      <c r="H37" s="62">
        <f t="shared" si="5"/>
        <v>6150</v>
      </c>
      <c r="I37" s="58">
        <f t="shared" si="5"/>
        <v>6150</v>
      </c>
      <c r="J37" s="59">
        <f t="shared" si="4"/>
        <v>1</v>
      </c>
    </row>
    <row r="38" spans="1:10" ht="17.100000000000001" customHeight="1" x14ac:dyDescent="0.2">
      <c r="A38" s="211"/>
      <c r="B38" s="253" t="s">
        <v>29</v>
      </c>
      <c r="C38" s="254"/>
      <c r="D38" s="47"/>
      <c r="E38" s="55" t="s">
        <v>30</v>
      </c>
      <c r="F38" s="170"/>
      <c r="G38" s="44">
        <f t="shared" si="5"/>
        <v>6150</v>
      </c>
      <c r="H38" s="44">
        <f t="shared" si="5"/>
        <v>6150</v>
      </c>
      <c r="I38" s="45">
        <f t="shared" si="5"/>
        <v>6150</v>
      </c>
      <c r="J38" s="46">
        <f t="shared" si="4"/>
        <v>1</v>
      </c>
    </row>
    <row r="39" spans="1:10" ht="22.5" x14ac:dyDescent="0.2">
      <c r="A39" s="212"/>
      <c r="B39" s="214"/>
      <c r="C39" s="215"/>
      <c r="D39" s="144" t="s">
        <v>12</v>
      </c>
      <c r="E39" s="53" t="s">
        <v>13</v>
      </c>
      <c r="F39" s="36"/>
      <c r="G39" s="25">
        <f t="shared" si="5"/>
        <v>6150</v>
      </c>
      <c r="H39" s="25">
        <f t="shared" si="5"/>
        <v>6150</v>
      </c>
      <c r="I39" s="5">
        <f t="shared" si="5"/>
        <v>6150</v>
      </c>
      <c r="J39" s="6">
        <f t="shared" si="4"/>
        <v>1</v>
      </c>
    </row>
    <row r="40" spans="1:10" s="120" customFormat="1" ht="52.5" customHeight="1" x14ac:dyDescent="0.2">
      <c r="A40" s="213"/>
      <c r="B40" s="196"/>
      <c r="C40" s="197"/>
      <c r="D40" s="3"/>
      <c r="E40" s="4" t="s">
        <v>90</v>
      </c>
      <c r="F40" s="144" t="s">
        <v>124</v>
      </c>
      <c r="G40" s="25">
        <v>6150</v>
      </c>
      <c r="H40" s="25">
        <v>6150</v>
      </c>
      <c r="I40" s="5">
        <v>6150</v>
      </c>
      <c r="J40" s="6">
        <f t="shared" si="4"/>
        <v>1</v>
      </c>
    </row>
    <row r="41" spans="1:10" s="23" customFormat="1" ht="18.75" customHeight="1" x14ac:dyDescent="0.2">
      <c r="A41" s="143" t="s">
        <v>33</v>
      </c>
      <c r="B41" s="145"/>
      <c r="C41" s="145"/>
      <c r="D41" s="146"/>
      <c r="E41" s="147" t="s">
        <v>34</v>
      </c>
      <c r="F41" s="152"/>
      <c r="G41" s="57">
        <f t="shared" ref="G41:I43" si="6">G42</f>
        <v>150000</v>
      </c>
      <c r="H41" s="57">
        <f t="shared" si="6"/>
        <v>102000</v>
      </c>
      <c r="I41" s="58">
        <f t="shared" si="6"/>
        <v>2460</v>
      </c>
      <c r="J41" s="59">
        <f t="shared" si="4"/>
        <v>2.4117647058823528E-2</v>
      </c>
    </row>
    <row r="42" spans="1:10" ht="17.100000000000001" customHeight="1" x14ac:dyDescent="0.2">
      <c r="A42" s="177"/>
      <c r="B42" s="258" t="s">
        <v>35</v>
      </c>
      <c r="C42" s="259"/>
      <c r="D42" s="43"/>
      <c r="E42" s="48" t="s">
        <v>36</v>
      </c>
      <c r="F42" s="47"/>
      <c r="G42" s="44">
        <f t="shared" si="6"/>
        <v>150000</v>
      </c>
      <c r="H42" s="44">
        <f t="shared" si="6"/>
        <v>102000</v>
      </c>
      <c r="I42" s="45">
        <f t="shared" si="6"/>
        <v>2460</v>
      </c>
      <c r="J42" s="46">
        <f t="shared" ref="J42:J43" si="7">I42/H42</f>
        <v>2.4117647058823528E-2</v>
      </c>
    </row>
    <row r="43" spans="1:10" ht="17.100000000000001" customHeight="1" x14ac:dyDescent="0.2">
      <c r="A43" s="137"/>
      <c r="B43" s="211"/>
      <c r="C43" s="216"/>
      <c r="D43" s="131" t="s">
        <v>12</v>
      </c>
      <c r="E43" s="4" t="s">
        <v>13</v>
      </c>
      <c r="F43" s="144"/>
      <c r="G43" s="25">
        <f t="shared" si="6"/>
        <v>150000</v>
      </c>
      <c r="H43" s="25">
        <f t="shared" si="6"/>
        <v>102000</v>
      </c>
      <c r="I43" s="5">
        <f t="shared" si="6"/>
        <v>2460</v>
      </c>
      <c r="J43" s="6">
        <f t="shared" si="7"/>
        <v>2.4117647058823528E-2</v>
      </c>
    </row>
    <row r="44" spans="1:10" s="120" customFormat="1" ht="26.25" customHeight="1" x14ac:dyDescent="0.2">
      <c r="A44" s="138"/>
      <c r="B44" s="180"/>
      <c r="C44" s="181"/>
      <c r="D44" s="122"/>
      <c r="E44" s="4" t="s">
        <v>126</v>
      </c>
      <c r="F44" s="144" t="s">
        <v>127</v>
      </c>
      <c r="G44" s="25">
        <v>150000</v>
      </c>
      <c r="H44" s="25">
        <v>102000</v>
      </c>
      <c r="I44" s="5">
        <v>2460</v>
      </c>
      <c r="J44" s="6">
        <f>I44/H44</f>
        <v>2.4117647058823528E-2</v>
      </c>
    </row>
    <row r="45" spans="1:10" ht="17.100000000000001" customHeight="1" x14ac:dyDescent="0.2">
      <c r="A45" s="64" t="s">
        <v>37</v>
      </c>
      <c r="B45" s="257"/>
      <c r="C45" s="257"/>
      <c r="D45" s="41"/>
      <c r="E45" s="42" t="s">
        <v>38</v>
      </c>
      <c r="F45" s="168"/>
      <c r="G45" s="57">
        <f t="shared" ref="G45:I46" si="8">G46</f>
        <v>39000</v>
      </c>
      <c r="H45" s="57">
        <f t="shared" si="8"/>
        <v>39000</v>
      </c>
      <c r="I45" s="58">
        <f t="shared" si="8"/>
        <v>8118</v>
      </c>
      <c r="J45" s="59">
        <f>I45/H45</f>
        <v>0.20815384615384616</v>
      </c>
    </row>
    <row r="46" spans="1:10" ht="25.5" customHeight="1" x14ac:dyDescent="0.2">
      <c r="A46" s="39"/>
      <c r="B46" s="255" t="s">
        <v>39</v>
      </c>
      <c r="C46" s="256"/>
      <c r="D46" s="72"/>
      <c r="E46" s="71" t="s">
        <v>40</v>
      </c>
      <c r="F46" s="43"/>
      <c r="G46" s="44">
        <f t="shared" si="8"/>
        <v>39000</v>
      </c>
      <c r="H46" s="44">
        <f t="shared" si="8"/>
        <v>39000</v>
      </c>
      <c r="I46" s="45">
        <f t="shared" si="8"/>
        <v>8118</v>
      </c>
      <c r="J46" s="46">
        <f>I46/H46</f>
        <v>0.20815384615384616</v>
      </c>
    </row>
    <row r="47" spans="1:10" s="27" customFormat="1" ht="24.75" customHeight="1" x14ac:dyDescent="0.2">
      <c r="A47" s="130"/>
      <c r="B47" s="211"/>
      <c r="C47" s="216"/>
      <c r="D47" s="114" t="s">
        <v>31</v>
      </c>
      <c r="E47" s="115" t="s">
        <v>32</v>
      </c>
      <c r="F47" s="132"/>
      <c r="G47" s="116">
        <f>SUM(G48:G49)</f>
        <v>39000</v>
      </c>
      <c r="H47" s="116">
        <f>SUM(H48:H49)</f>
        <v>39000</v>
      </c>
      <c r="I47" s="117">
        <f>SUM(I48:I49)</f>
        <v>8118</v>
      </c>
      <c r="J47" s="118">
        <f t="shared" ref="J47" si="9">I47/H47</f>
        <v>0.20815384615384616</v>
      </c>
    </row>
    <row r="48" spans="1:10" s="120" customFormat="1" ht="23.25" customHeight="1" x14ac:dyDescent="0.2">
      <c r="A48" s="121"/>
      <c r="B48" s="212"/>
      <c r="C48" s="217"/>
      <c r="D48" s="220"/>
      <c r="E48" s="112" t="s">
        <v>91</v>
      </c>
      <c r="F48" s="144" t="s">
        <v>124</v>
      </c>
      <c r="G48" s="113">
        <v>13000</v>
      </c>
      <c r="H48" s="113">
        <v>13000</v>
      </c>
      <c r="I48" s="5">
        <v>8118</v>
      </c>
      <c r="J48" s="6">
        <f t="shared" ref="J48:J54" si="10">I48/H48</f>
        <v>0.62446153846153851</v>
      </c>
    </row>
    <row r="49" spans="1:10" s="120" customFormat="1" ht="15" customHeight="1" x14ac:dyDescent="0.2">
      <c r="A49" s="121"/>
      <c r="B49" s="218"/>
      <c r="C49" s="219"/>
      <c r="D49" s="221"/>
      <c r="E49" s="112" t="s">
        <v>92</v>
      </c>
      <c r="F49" s="144" t="s">
        <v>124</v>
      </c>
      <c r="G49" s="113">
        <v>26000</v>
      </c>
      <c r="H49" s="113">
        <v>26000</v>
      </c>
      <c r="I49" s="5">
        <v>0</v>
      </c>
      <c r="J49" s="6">
        <f t="shared" si="10"/>
        <v>0</v>
      </c>
    </row>
    <row r="50" spans="1:10" ht="22.5" customHeight="1" x14ac:dyDescent="0.2">
      <c r="A50" s="81" t="s">
        <v>41</v>
      </c>
      <c r="B50" s="262"/>
      <c r="C50" s="262"/>
      <c r="D50" s="80"/>
      <c r="E50" s="73" t="s">
        <v>42</v>
      </c>
      <c r="F50" s="135"/>
      <c r="G50" s="74">
        <f>SUM(G51+G54)</f>
        <v>302840</v>
      </c>
      <c r="H50" s="74">
        <f>SUM(H51+H54)</f>
        <v>408840</v>
      </c>
      <c r="I50" s="58">
        <f>SUM(I51+I54)</f>
        <v>154000</v>
      </c>
      <c r="J50" s="59">
        <f t="shared" si="10"/>
        <v>0.37667547206731239</v>
      </c>
    </row>
    <row r="51" spans="1:10" ht="17.100000000000001" customHeight="1" x14ac:dyDescent="0.2">
      <c r="A51" s="35"/>
      <c r="B51" s="261" t="s">
        <v>67</v>
      </c>
      <c r="C51" s="261"/>
      <c r="D51" s="56"/>
      <c r="E51" s="55" t="s">
        <v>68</v>
      </c>
      <c r="F51" s="170"/>
      <c r="G51" s="77">
        <f>G52</f>
        <v>4000</v>
      </c>
      <c r="H51" s="77">
        <f>H52</f>
        <v>4000</v>
      </c>
      <c r="I51" s="78">
        <f>SUM(I52:I52)</f>
        <v>4000</v>
      </c>
      <c r="J51" s="79">
        <f t="shared" si="10"/>
        <v>1</v>
      </c>
    </row>
    <row r="52" spans="1:10" s="88" customFormat="1" ht="32.25" customHeight="1" x14ac:dyDescent="0.2">
      <c r="A52" s="37"/>
      <c r="B52" s="89"/>
      <c r="C52" s="90"/>
      <c r="D52" s="83" t="s">
        <v>79</v>
      </c>
      <c r="E52" s="29" t="s">
        <v>80</v>
      </c>
      <c r="F52" s="134"/>
      <c r="G52" s="32">
        <f>G53</f>
        <v>4000</v>
      </c>
      <c r="H52" s="32">
        <f>H53</f>
        <v>4000</v>
      </c>
      <c r="I52" s="30">
        <f>I53</f>
        <v>4000</v>
      </c>
      <c r="J52" s="31">
        <f t="shared" si="10"/>
        <v>1</v>
      </c>
    </row>
    <row r="53" spans="1:10" s="120" customFormat="1" ht="28.5" customHeight="1" x14ac:dyDescent="0.2">
      <c r="A53" s="37"/>
      <c r="B53" s="125"/>
      <c r="C53" s="126"/>
      <c r="D53" s="83"/>
      <c r="E53" s="29" t="s">
        <v>128</v>
      </c>
      <c r="F53" s="144" t="s">
        <v>124</v>
      </c>
      <c r="G53" s="32">
        <v>4000</v>
      </c>
      <c r="H53" s="32">
        <v>4000</v>
      </c>
      <c r="I53" s="32">
        <v>4000</v>
      </c>
      <c r="J53" s="31">
        <f t="shared" si="10"/>
        <v>1</v>
      </c>
    </row>
    <row r="54" spans="1:10" ht="17.100000000000001" customHeight="1" x14ac:dyDescent="0.2">
      <c r="A54" s="39"/>
      <c r="B54" s="261" t="s">
        <v>43</v>
      </c>
      <c r="C54" s="261"/>
      <c r="D54" s="43"/>
      <c r="E54" s="48" t="s">
        <v>69</v>
      </c>
      <c r="F54" s="47"/>
      <c r="G54" s="44">
        <f>SUM(G55+G57)</f>
        <v>298840</v>
      </c>
      <c r="H54" s="44">
        <f>SUM(H55+H57)</f>
        <v>404840</v>
      </c>
      <c r="I54" s="45">
        <f>SUM(I55+I57)</f>
        <v>150000</v>
      </c>
      <c r="J54" s="46">
        <f t="shared" si="10"/>
        <v>0.37051674735698054</v>
      </c>
    </row>
    <row r="55" spans="1:10" ht="17.100000000000001" customHeight="1" x14ac:dyDescent="0.2">
      <c r="A55" s="37"/>
      <c r="B55" s="263"/>
      <c r="C55" s="264"/>
      <c r="D55" s="83" t="s">
        <v>12</v>
      </c>
      <c r="E55" s="29" t="s">
        <v>13</v>
      </c>
      <c r="F55" s="134"/>
      <c r="G55" s="32">
        <f>G56</f>
        <v>148840</v>
      </c>
      <c r="H55" s="32">
        <f>H56</f>
        <v>144840</v>
      </c>
      <c r="I55" s="30">
        <f>I56</f>
        <v>0</v>
      </c>
      <c r="J55" s="31">
        <f t="shared" ref="J55" si="11">I55/H55</f>
        <v>0</v>
      </c>
    </row>
    <row r="56" spans="1:10" s="120" customFormat="1" ht="22.5" customHeight="1" x14ac:dyDescent="0.2">
      <c r="A56" s="37"/>
      <c r="B56" s="265"/>
      <c r="C56" s="266"/>
      <c r="D56" s="148"/>
      <c r="E56" s="75" t="s">
        <v>93</v>
      </c>
      <c r="F56" s="171" t="s">
        <v>125</v>
      </c>
      <c r="G56" s="76">
        <v>148840</v>
      </c>
      <c r="H56" s="76">
        <v>144840</v>
      </c>
      <c r="I56" s="149">
        <v>0</v>
      </c>
      <c r="J56" s="150">
        <f>I56/H56</f>
        <v>0</v>
      </c>
    </row>
    <row r="57" spans="1:10" ht="47.25" customHeight="1" x14ac:dyDescent="0.2">
      <c r="A57" s="39"/>
      <c r="B57" s="265"/>
      <c r="C57" s="266"/>
      <c r="D57" s="38" t="s">
        <v>70</v>
      </c>
      <c r="E57" s="53" t="s">
        <v>71</v>
      </c>
      <c r="F57" s="36"/>
      <c r="G57" s="65">
        <f>G58</f>
        <v>150000</v>
      </c>
      <c r="H57" s="65">
        <f>H58</f>
        <v>260000</v>
      </c>
      <c r="I57" s="66">
        <f>I58</f>
        <v>150000</v>
      </c>
      <c r="J57" s="67">
        <f t="shared" ref="J57:J60" si="12">I57/H57</f>
        <v>0.57692307692307687</v>
      </c>
    </row>
    <row r="58" spans="1:10" s="120" customFormat="1" ht="21" customHeight="1" x14ac:dyDescent="0.2">
      <c r="A58" s="121"/>
      <c r="B58" s="267"/>
      <c r="C58" s="268"/>
      <c r="D58" s="111"/>
      <c r="E58" s="112" t="s">
        <v>94</v>
      </c>
      <c r="F58" s="111" t="s">
        <v>124</v>
      </c>
      <c r="G58" s="5">
        <v>150000</v>
      </c>
      <c r="H58" s="113">
        <v>260000</v>
      </c>
      <c r="I58" s="5">
        <v>150000</v>
      </c>
      <c r="J58" s="105">
        <f>I58/H58</f>
        <v>0.57692307692307687</v>
      </c>
    </row>
    <row r="59" spans="1:10" ht="17.100000000000001" customHeight="1" x14ac:dyDescent="0.2">
      <c r="A59" s="82" t="s">
        <v>72</v>
      </c>
      <c r="B59" s="248"/>
      <c r="C59" s="248"/>
      <c r="D59" s="41"/>
      <c r="E59" s="42" t="s">
        <v>73</v>
      </c>
      <c r="F59" s="168"/>
      <c r="G59" s="57">
        <f>SUM(G60+G63)</f>
        <v>35977.24</v>
      </c>
      <c r="H59" s="57">
        <f>SUM(H60+H63)</f>
        <v>35977.24</v>
      </c>
      <c r="I59" s="58">
        <f>SUM(I60+I63)</f>
        <v>5577.24</v>
      </c>
      <c r="J59" s="59">
        <f t="shared" si="12"/>
        <v>0.15502134127020306</v>
      </c>
    </row>
    <row r="60" spans="1:10" ht="17.100000000000001" customHeight="1" x14ac:dyDescent="0.2">
      <c r="A60" s="177"/>
      <c r="B60" s="260" t="s">
        <v>74</v>
      </c>
      <c r="C60" s="261"/>
      <c r="D60" s="43"/>
      <c r="E60" s="48" t="s">
        <v>44</v>
      </c>
      <c r="F60" s="47"/>
      <c r="G60" s="44">
        <f>SUM(G61:G61)</f>
        <v>5577.24</v>
      </c>
      <c r="H60" s="44">
        <f>SUM(H61:H61)</f>
        <v>5577.24</v>
      </c>
      <c r="I60" s="45">
        <f>SUM(I61:I61)</f>
        <v>5577.24</v>
      </c>
      <c r="J60" s="46">
        <f t="shared" si="12"/>
        <v>1</v>
      </c>
    </row>
    <row r="61" spans="1:10" s="34" customFormat="1" ht="17.100000000000001" customHeight="1" x14ac:dyDescent="0.2">
      <c r="A61" s="137"/>
      <c r="B61" s="215"/>
      <c r="C61" s="216"/>
      <c r="D61" s="119" t="s">
        <v>12</v>
      </c>
      <c r="E61" s="54" t="s">
        <v>13</v>
      </c>
      <c r="F61" s="172"/>
      <c r="G61" s="68">
        <v>5577.24</v>
      </c>
      <c r="H61" s="68">
        <v>5577.24</v>
      </c>
      <c r="I61" s="69">
        <f>I62</f>
        <v>5577.24</v>
      </c>
      <c r="J61" s="70">
        <f t="shared" ref="J61:J64" si="13">I61/H61</f>
        <v>1</v>
      </c>
    </row>
    <row r="62" spans="1:10" s="120" customFormat="1" ht="15" customHeight="1" x14ac:dyDescent="0.2">
      <c r="A62" s="137"/>
      <c r="B62" s="228"/>
      <c r="C62" s="219"/>
      <c r="D62" s="129"/>
      <c r="E62" s="54" t="s">
        <v>95</v>
      </c>
      <c r="F62" s="111" t="s">
        <v>124</v>
      </c>
      <c r="G62" s="68">
        <v>5577.24</v>
      </c>
      <c r="H62" s="68">
        <v>5577.24</v>
      </c>
      <c r="I62" s="68">
        <v>5577.24</v>
      </c>
      <c r="J62" s="70">
        <f>I62/H62</f>
        <v>1</v>
      </c>
    </row>
    <row r="63" spans="1:10" s="34" customFormat="1" ht="17.100000000000001" customHeight="1" x14ac:dyDescent="0.2">
      <c r="A63" s="137"/>
      <c r="B63" s="254" t="s">
        <v>45</v>
      </c>
      <c r="C63" s="269"/>
      <c r="D63" s="84"/>
      <c r="E63" s="48" t="s">
        <v>46</v>
      </c>
      <c r="F63" s="47"/>
      <c r="G63" s="44">
        <f>SUM(G64:G64)</f>
        <v>30400</v>
      </c>
      <c r="H63" s="44">
        <f>SUM(H64:H64)</f>
        <v>30400</v>
      </c>
      <c r="I63" s="45">
        <f>SUM(I64:I64)</f>
        <v>0</v>
      </c>
      <c r="J63" s="46">
        <f t="shared" si="13"/>
        <v>0</v>
      </c>
    </row>
    <row r="64" spans="1:10" s="34" customFormat="1" ht="16.5" customHeight="1" x14ac:dyDescent="0.2">
      <c r="A64" s="137"/>
      <c r="B64" s="215"/>
      <c r="C64" s="215"/>
      <c r="D64" s="151" t="s">
        <v>12</v>
      </c>
      <c r="E64" s="4" t="s">
        <v>13</v>
      </c>
      <c r="F64" s="144"/>
      <c r="G64" s="25">
        <f>SUM(G65:G66)</f>
        <v>30400</v>
      </c>
      <c r="H64" s="25">
        <f>SUM(H65:H66)</f>
        <v>30400</v>
      </c>
      <c r="I64" s="5">
        <f>SUM(I65:I66)</f>
        <v>0</v>
      </c>
      <c r="J64" s="6">
        <f t="shared" si="13"/>
        <v>0</v>
      </c>
    </row>
    <row r="65" spans="1:10" s="120" customFormat="1" ht="23.25" customHeight="1" x14ac:dyDescent="0.2">
      <c r="A65" s="137"/>
      <c r="B65" s="227"/>
      <c r="C65" s="227"/>
      <c r="D65" s="3"/>
      <c r="E65" s="4" t="s">
        <v>96</v>
      </c>
      <c r="F65" s="111" t="s">
        <v>124</v>
      </c>
      <c r="G65" s="25">
        <v>22400</v>
      </c>
      <c r="H65" s="25">
        <v>22400</v>
      </c>
      <c r="I65" s="5">
        <v>0</v>
      </c>
      <c r="J65" s="6">
        <f>I65/H65</f>
        <v>0</v>
      </c>
    </row>
    <row r="66" spans="1:10" s="120" customFormat="1" ht="24" customHeight="1" x14ac:dyDescent="0.2">
      <c r="A66" s="138"/>
      <c r="B66" s="227"/>
      <c r="C66" s="227"/>
      <c r="D66" s="3"/>
      <c r="E66" s="4" t="s">
        <v>97</v>
      </c>
      <c r="F66" s="111" t="s">
        <v>124</v>
      </c>
      <c r="G66" s="25">
        <v>8000</v>
      </c>
      <c r="H66" s="25">
        <v>8000</v>
      </c>
      <c r="I66" s="5">
        <v>0</v>
      </c>
      <c r="J66" s="6">
        <f>I66/H66</f>
        <v>0</v>
      </c>
    </row>
    <row r="67" spans="1:10" ht="21.75" customHeight="1" x14ac:dyDescent="0.2">
      <c r="A67" s="40" t="s">
        <v>47</v>
      </c>
      <c r="B67" s="248"/>
      <c r="C67" s="248"/>
      <c r="D67" s="106"/>
      <c r="E67" s="42" t="s">
        <v>75</v>
      </c>
      <c r="F67" s="168"/>
      <c r="G67" s="57">
        <f>SUM(G68+G81+G84+G91)</f>
        <v>14464655.200000001</v>
      </c>
      <c r="H67" s="57">
        <f>SUM(H68+H81+H84+H91)</f>
        <v>6503139.71</v>
      </c>
      <c r="I67" s="58">
        <f>SUM(I68+I81+I84+I91)</f>
        <v>208320.62</v>
      </c>
      <c r="J67" s="59">
        <f t="shared" ref="J67:J68" si="14">I67/H67</f>
        <v>3.2033852768019344E-2</v>
      </c>
    </row>
    <row r="68" spans="1:10" ht="17.100000000000001" customHeight="1" x14ac:dyDescent="0.2">
      <c r="A68" s="85"/>
      <c r="B68" s="277" t="s">
        <v>48</v>
      </c>
      <c r="C68" s="259"/>
      <c r="D68" s="43"/>
      <c r="E68" s="48" t="s">
        <v>76</v>
      </c>
      <c r="F68" s="47"/>
      <c r="G68" s="44">
        <f>SUM(G69+G72+G74+G76+G79)</f>
        <v>13060382.99</v>
      </c>
      <c r="H68" s="44">
        <f>SUM(H69+H72+H74+H76+H79)</f>
        <v>5072206</v>
      </c>
      <c r="I68" s="45">
        <f>SUM(I69+I72+I74+I76+I79)</f>
        <v>174533.14</v>
      </c>
      <c r="J68" s="46">
        <f t="shared" si="14"/>
        <v>3.4409710488887878E-2</v>
      </c>
    </row>
    <row r="69" spans="1:10" ht="17.100000000000001" customHeight="1" x14ac:dyDescent="0.2">
      <c r="A69" s="2"/>
      <c r="B69" s="229"/>
      <c r="C69" s="229"/>
      <c r="D69" s="3" t="s">
        <v>12</v>
      </c>
      <c r="E69" s="4" t="s">
        <v>13</v>
      </c>
      <c r="F69" s="144"/>
      <c r="G69" s="25">
        <f>SUM(G70:G71)</f>
        <v>32600</v>
      </c>
      <c r="H69" s="25">
        <f>SUM(H70:H71)</f>
        <v>32600</v>
      </c>
      <c r="I69" s="5">
        <f>SUM(I70:I71)</f>
        <v>25562.74</v>
      </c>
      <c r="J69" s="6">
        <f t="shared" ref="J69:J95" si="15">I69/H69</f>
        <v>0.78413312883435593</v>
      </c>
    </row>
    <row r="70" spans="1:10" s="120" customFormat="1" ht="42.75" customHeight="1" x14ac:dyDescent="0.2">
      <c r="A70" s="123"/>
      <c r="B70" s="194"/>
      <c r="C70" s="195"/>
      <c r="D70" s="192"/>
      <c r="E70" s="4" t="s">
        <v>129</v>
      </c>
      <c r="F70" s="144" t="s">
        <v>124</v>
      </c>
      <c r="G70" s="25">
        <v>8000</v>
      </c>
      <c r="H70" s="25">
        <v>8000</v>
      </c>
      <c r="I70" s="5">
        <v>6519.04</v>
      </c>
      <c r="J70" s="6">
        <f t="shared" si="15"/>
        <v>0.81488000000000005</v>
      </c>
    </row>
    <row r="71" spans="1:10" s="120" customFormat="1" ht="24.75" customHeight="1" x14ac:dyDescent="0.2">
      <c r="A71" s="123"/>
      <c r="B71" s="194"/>
      <c r="C71" s="195"/>
      <c r="D71" s="193"/>
      <c r="E71" s="4" t="s">
        <v>98</v>
      </c>
      <c r="F71" s="144" t="s">
        <v>124</v>
      </c>
      <c r="G71" s="25">
        <v>24600</v>
      </c>
      <c r="H71" s="25">
        <v>24600</v>
      </c>
      <c r="I71" s="5">
        <v>19043.7</v>
      </c>
      <c r="J71" s="6">
        <f t="shared" si="15"/>
        <v>0.77413414634146349</v>
      </c>
    </row>
    <row r="72" spans="1:10" ht="17.100000000000001" customHeight="1" x14ac:dyDescent="0.2">
      <c r="A72" s="1"/>
      <c r="B72" s="194"/>
      <c r="C72" s="195"/>
      <c r="D72" s="51" t="s">
        <v>65</v>
      </c>
      <c r="E72" s="29" t="s">
        <v>13</v>
      </c>
      <c r="F72" s="134"/>
      <c r="G72" s="32">
        <f>G73</f>
        <v>6982388.5199999996</v>
      </c>
      <c r="H72" s="32">
        <f>H73</f>
        <v>1804400</v>
      </c>
      <c r="I72" s="30">
        <f>I73</f>
        <v>20777.7</v>
      </c>
      <c r="J72" s="31">
        <f t="shared" si="15"/>
        <v>1.1515018842828642E-2</v>
      </c>
    </row>
    <row r="73" spans="1:10" s="120" customFormat="1" ht="24" customHeight="1" x14ac:dyDescent="0.2">
      <c r="A73" s="1"/>
      <c r="B73" s="194"/>
      <c r="C73" s="195"/>
      <c r="D73" s="51"/>
      <c r="E73" s="29" t="s">
        <v>99</v>
      </c>
      <c r="F73" s="134" t="s">
        <v>127</v>
      </c>
      <c r="G73" s="32">
        <v>6982388.5199999996</v>
      </c>
      <c r="H73" s="32">
        <v>1804400</v>
      </c>
      <c r="I73" s="30">
        <v>20777.7</v>
      </c>
      <c r="J73" s="31">
        <f t="shared" si="15"/>
        <v>1.1515018842828642E-2</v>
      </c>
    </row>
    <row r="74" spans="1:10" ht="17.100000000000001" customHeight="1" x14ac:dyDescent="0.2">
      <c r="A74" s="2"/>
      <c r="B74" s="194"/>
      <c r="C74" s="195"/>
      <c r="D74" s="3" t="s">
        <v>21</v>
      </c>
      <c r="E74" s="4" t="s">
        <v>13</v>
      </c>
      <c r="F74" s="144"/>
      <c r="G74" s="25">
        <f>G75</f>
        <v>1972564.72</v>
      </c>
      <c r="H74" s="25">
        <f>H75</f>
        <v>507057</v>
      </c>
      <c r="I74" s="5">
        <f>I75</f>
        <v>0</v>
      </c>
      <c r="J74" s="6">
        <f t="shared" si="15"/>
        <v>0</v>
      </c>
    </row>
    <row r="75" spans="1:10" s="120" customFormat="1" ht="38.25" customHeight="1" x14ac:dyDescent="0.2">
      <c r="A75" s="123"/>
      <c r="B75" s="194"/>
      <c r="C75" s="195"/>
      <c r="D75" s="3"/>
      <c r="E75" s="4" t="s">
        <v>100</v>
      </c>
      <c r="F75" s="134" t="s">
        <v>127</v>
      </c>
      <c r="G75" s="25">
        <v>1972564.72</v>
      </c>
      <c r="H75" s="25">
        <v>507057</v>
      </c>
      <c r="I75" s="5">
        <v>0</v>
      </c>
      <c r="J75" s="6">
        <f t="shared" si="15"/>
        <v>0</v>
      </c>
    </row>
    <row r="76" spans="1:10" ht="17.100000000000001" customHeight="1" x14ac:dyDescent="0.2">
      <c r="A76" s="2"/>
      <c r="B76" s="194"/>
      <c r="C76" s="195"/>
      <c r="D76" s="3" t="s">
        <v>22</v>
      </c>
      <c r="E76" s="4" t="s">
        <v>13</v>
      </c>
      <c r="F76" s="144"/>
      <c r="G76" s="25">
        <f>SUM(G77:G78)</f>
        <v>3446451.75</v>
      </c>
      <c r="H76" s="25">
        <f>SUM(H77:H78)</f>
        <v>2101771</v>
      </c>
      <c r="I76" s="5">
        <f>SUM(I77:I78)</f>
        <v>128192.70000000001</v>
      </c>
      <c r="J76" s="6">
        <f t="shared" si="15"/>
        <v>6.0992705675356647E-2</v>
      </c>
    </row>
    <row r="77" spans="1:10" s="120" customFormat="1" ht="38.25" customHeight="1" x14ac:dyDescent="0.2">
      <c r="A77" s="123"/>
      <c r="B77" s="194"/>
      <c r="C77" s="195"/>
      <c r="D77" s="192"/>
      <c r="E77" s="4" t="s">
        <v>100</v>
      </c>
      <c r="F77" s="134" t="s">
        <v>127</v>
      </c>
      <c r="G77" s="25">
        <v>1840502.39</v>
      </c>
      <c r="H77" s="25">
        <v>423110</v>
      </c>
      <c r="I77" s="5">
        <v>58448.4</v>
      </c>
      <c r="J77" s="6">
        <f>I77/H77</f>
        <v>0.13813996360284561</v>
      </c>
    </row>
    <row r="78" spans="1:10" s="120" customFormat="1" ht="24.75" customHeight="1" x14ac:dyDescent="0.2">
      <c r="A78" s="123"/>
      <c r="B78" s="194"/>
      <c r="C78" s="195"/>
      <c r="D78" s="193"/>
      <c r="E78" s="4" t="s">
        <v>99</v>
      </c>
      <c r="F78" s="134" t="s">
        <v>127</v>
      </c>
      <c r="G78" s="25">
        <v>1605949.36</v>
      </c>
      <c r="H78" s="25">
        <v>1678661</v>
      </c>
      <c r="I78" s="5">
        <v>69744.3</v>
      </c>
      <c r="J78" s="6">
        <f>I78/H78</f>
        <v>4.1547578695162395E-2</v>
      </c>
    </row>
    <row r="79" spans="1:10" ht="23.25" customHeight="1" x14ac:dyDescent="0.2">
      <c r="A79" s="2"/>
      <c r="B79" s="194"/>
      <c r="C79" s="195"/>
      <c r="D79" s="36" t="s">
        <v>31</v>
      </c>
      <c r="E79" s="4" t="s">
        <v>32</v>
      </c>
      <c r="F79" s="144"/>
      <c r="G79" s="25">
        <f>SUM(G80:G80)</f>
        <v>626378</v>
      </c>
      <c r="H79" s="25">
        <f>SUM(H80:H80)</f>
        <v>626378</v>
      </c>
      <c r="I79" s="5">
        <f>SUM(I80:I80)</f>
        <v>0</v>
      </c>
      <c r="J79" s="6">
        <f t="shared" si="15"/>
        <v>0</v>
      </c>
    </row>
    <row r="80" spans="1:10" s="120" customFormat="1" ht="72" customHeight="1" x14ac:dyDescent="0.2">
      <c r="A80" s="121"/>
      <c r="B80" s="196"/>
      <c r="C80" s="197"/>
      <c r="D80" s="3"/>
      <c r="E80" s="4" t="s">
        <v>135</v>
      </c>
      <c r="F80" s="144" t="s">
        <v>124</v>
      </c>
      <c r="G80" s="25">
        <v>626378</v>
      </c>
      <c r="H80" s="25">
        <v>626378</v>
      </c>
      <c r="I80" s="5">
        <v>0</v>
      </c>
      <c r="J80" s="6">
        <f>I80/H80</f>
        <v>0</v>
      </c>
    </row>
    <row r="81" spans="1:10" ht="17.100000000000001" customHeight="1" x14ac:dyDescent="0.2">
      <c r="A81" s="85"/>
      <c r="B81" s="286" t="s">
        <v>49</v>
      </c>
      <c r="C81" s="287"/>
      <c r="D81" s="127"/>
      <c r="E81" s="48" t="s">
        <v>50</v>
      </c>
      <c r="F81" s="47"/>
      <c r="G81" s="47"/>
      <c r="H81" s="44">
        <f>H82</f>
        <v>3000</v>
      </c>
      <c r="I81" s="45">
        <f>I82</f>
        <v>2720</v>
      </c>
      <c r="J81" s="46">
        <f t="shared" si="15"/>
        <v>0.90666666666666662</v>
      </c>
    </row>
    <row r="82" spans="1:10" ht="17.100000000000001" customHeight="1" x14ac:dyDescent="0.2">
      <c r="A82" s="121"/>
      <c r="B82" s="198"/>
      <c r="C82" s="199"/>
      <c r="D82" s="3" t="s">
        <v>12</v>
      </c>
      <c r="E82" s="4" t="s">
        <v>13</v>
      </c>
      <c r="F82" s="144"/>
      <c r="G82" s="144"/>
      <c r="H82" s="25">
        <f>H83</f>
        <v>3000</v>
      </c>
      <c r="I82" s="5">
        <f>I83</f>
        <v>2720</v>
      </c>
      <c r="J82" s="6">
        <f t="shared" si="15"/>
        <v>0.90666666666666662</v>
      </c>
    </row>
    <row r="83" spans="1:10" s="120" customFormat="1" ht="17.100000000000001" customHeight="1" x14ac:dyDescent="0.2">
      <c r="A83" s="121"/>
      <c r="B83" s="200"/>
      <c r="C83" s="201"/>
      <c r="D83" s="3"/>
      <c r="E83" s="4" t="s">
        <v>101</v>
      </c>
      <c r="F83" s="144" t="s">
        <v>124</v>
      </c>
      <c r="G83" s="5">
        <v>2720</v>
      </c>
      <c r="H83" s="25">
        <v>3000</v>
      </c>
      <c r="I83" s="5">
        <v>2720</v>
      </c>
      <c r="J83" s="6">
        <f t="shared" si="15"/>
        <v>0.90666666666666662</v>
      </c>
    </row>
    <row r="84" spans="1:10" ht="17.100000000000001" customHeight="1" x14ac:dyDescent="0.2">
      <c r="A84" s="85"/>
      <c r="B84" s="278" t="s">
        <v>77</v>
      </c>
      <c r="C84" s="279"/>
      <c r="D84" s="43"/>
      <c r="E84" s="48" t="s">
        <v>78</v>
      </c>
      <c r="F84" s="47"/>
      <c r="G84" s="44">
        <f>SUM(G85+G87+G89)</f>
        <v>1404272.2100000002</v>
      </c>
      <c r="H84" s="44">
        <f>SUM(H85+H87+H89)</f>
        <v>1347933.71</v>
      </c>
      <c r="I84" s="45">
        <f>SUM(I85+I87+I89)</f>
        <v>17391.68</v>
      </c>
      <c r="J84" s="46">
        <f t="shared" si="15"/>
        <v>1.2902474261883399E-2</v>
      </c>
    </row>
    <row r="85" spans="1:10" ht="14.25" customHeight="1" x14ac:dyDescent="0.2">
      <c r="A85" s="1"/>
      <c r="B85" s="202"/>
      <c r="C85" s="203"/>
      <c r="D85" s="51" t="s">
        <v>12</v>
      </c>
      <c r="E85" s="29" t="s">
        <v>13</v>
      </c>
      <c r="F85" s="134"/>
      <c r="G85" s="32">
        <f>G86</f>
        <v>17500</v>
      </c>
      <c r="H85" s="32">
        <f>H86</f>
        <v>17500</v>
      </c>
      <c r="I85" s="30">
        <f>I86</f>
        <v>17391.68</v>
      </c>
      <c r="J85" s="31">
        <f t="shared" si="15"/>
        <v>0.99381028571428576</v>
      </c>
    </row>
    <row r="86" spans="1:10" s="120" customFormat="1" ht="37.5" customHeight="1" x14ac:dyDescent="0.2">
      <c r="A86" s="1"/>
      <c r="B86" s="204"/>
      <c r="C86" s="205"/>
      <c r="D86" s="51"/>
      <c r="E86" s="29" t="s">
        <v>102</v>
      </c>
      <c r="F86" s="144" t="s">
        <v>124</v>
      </c>
      <c r="G86" s="32">
        <v>17500</v>
      </c>
      <c r="H86" s="32">
        <v>17500</v>
      </c>
      <c r="I86" s="30">
        <v>17391.68</v>
      </c>
      <c r="J86" s="31">
        <f>I86/H86</f>
        <v>0.99381028571428576</v>
      </c>
    </row>
    <row r="87" spans="1:10" ht="17.100000000000001" customHeight="1" x14ac:dyDescent="0.2">
      <c r="A87" s="2"/>
      <c r="B87" s="204"/>
      <c r="C87" s="205"/>
      <c r="D87" s="3" t="s">
        <v>65</v>
      </c>
      <c r="E87" s="4" t="s">
        <v>13</v>
      </c>
      <c r="F87" s="144"/>
      <c r="G87" s="25">
        <f>G88</f>
        <v>1151173.8700000001</v>
      </c>
      <c r="H87" s="25">
        <f>H88</f>
        <v>1130868.6499999999</v>
      </c>
      <c r="I87" s="5">
        <f>I88</f>
        <v>0</v>
      </c>
      <c r="J87" s="6">
        <f t="shared" si="15"/>
        <v>0</v>
      </c>
    </row>
    <row r="88" spans="1:10" s="120" customFormat="1" ht="22.5" customHeight="1" x14ac:dyDescent="0.2">
      <c r="A88" s="123"/>
      <c r="B88" s="204"/>
      <c r="C88" s="205"/>
      <c r="D88" s="3"/>
      <c r="E88" s="4" t="s">
        <v>103</v>
      </c>
      <c r="F88" s="144" t="s">
        <v>125</v>
      </c>
      <c r="G88" s="32">
        <v>1151173.8700000001</v>
      </c>
      <c r="H88" s="25">
        <v>1130868.6499999999</v>
      </c>
      <c r="I88" s="5">
        <v>0</v>
      </c>
      <c r="J88" s="6">
        <f>I88/H88</f>
        <v>0</v>
      </c>
    </row>
    <row r="89" spans="1:10" ht="17.100000000000001" customHeight="1" x14ac:dyDescent="0.2">
      <c r="A89" s="2"/>
      <c r="B89" s="204"/>
      <c r="C89" s="205"/>
      <c r="D89" s="36" t="s">
        <v>22</v>
      </c>
      <c r="E89" s="4" t="s">
        <v>13</v>
      </c>
      <c r="F89" s="144"/>
      <c r="G89" s="25">
        <f>G90</f>
        <v>235598.34</v>
      </c>
      <c r="H89" s="25">
        <f>H90</f>
        <v>199565.06</v>
      </c>
      <c r="I89" s="5">
        <f>I90</f>
        <v>0</v>
      </c>
      <c r="J89" s="6">
        <f t="shared" si="15"/>
        <v>0</v>
      </c>
    </row>
    <row r="90" spans="1:10" s="120" customFormat="1" ht="21.75" customHeight="1" x14ac:dyDescent="0.2">
      <c r="A90" s="121"/>
      <c r="B90" s="206"/>
      <c r="C90" s="207"/>
      <c r="D90" s="3"/>
      <c r="E90" s="4" t="s">
        <v>103</v>
      </c>
      <c r="F90" s="144" t="s">
        <v>125</v>
      </c>
      <c r="G90" s="182">
        <v>235598.34</v>
      </c>
      <c r="H90" s="25">
        <v>199565.06</v>
      </c>
      <c r="I90" s="5">
        <v>0</v>
      </c>
      <c r="J90" s="6">
        <f>I90/H90</f>
        <v>0</v>
      </c>
    </row>
    <row r="91" spans="1:10" ht="17.100000000000001" customHeight="1" x14ac:dyDescent="0.2">
      <c r="A91" s="85"/>
      <c r="B91" s="255" t="s">
        <v>51</v>
      </c>
      <c r="C91" s="282"/>
      <c r="D91" s="128"/>
      <c r="E91" s="48" t="s">
        <v>52</v>
      </c>
      <c r="F91" s="47"/>
      <c r="G91" s="47"/>
      <c r="H91" s="44">
        <f>H92</f>
        <v>80000</v>
      </c>
      <c r="I91" s="45">
        <f>I92</f>
        <v>13675.8</v>
      </c>
      <c r="J91" s="46">
        <f t="shared" si="15"/>
        <v>0.1709475</v>
      </c>
    </row>
    <row r="92" spans="1:10" ht="17.100000000000001" customHeight="1" x14ac:dyDescent="0.2">
      <c r="A92" s="130"/>
      <c r="B92" s="280"/>
      <c r="C92" s="281"/>
      <c r="D92" s="33" t="s">
        <v>12</v>
      </c>
      <c r="E92" s="4" t="s">
        <v>13</v>
      </c>
      <c r="F92" s="144"/>
      <c r="G92" s="144"/>
      <c r="H92" s="25">
        <f>H93</f>
        <v>80000</v>
      </c>
      <c r="I92" s="5">
        <f>I93</f>
        <v>13675.8</v>
      </c>
      <c r="J92" s="6">
        <f t="shared" si="15"/>
        <v>0.1709475</v>
      </c>
    </row>
    <row r="93" spans="1:10" s="120" customFormat="1" ht="26.25" customHeight="1" x14ac:dyDescent="0.2">
      <c r="A93" s="121"/>
      <c r="B93" s="178"/>
      <c r="C93" s="179"/>
      <c r="D93" s="33"/>
      <c r="E93" s="4" t="s">
        <v>104</v>
      </c>
      <c r="F93" s="144" t="s">
        <v>130</v>
      </c>
      <c r="G93" s="182">
        <v>688623</v>
      </c>
      <c r="H93" s="25">
        <v>80000</v>
      </c>
      <c r="I93" s="5">
        <v>13675.8</v>
      </c>
      <c r="J93" s="6">
        <f>I93/H93</f>
        <v>0.1709475</v>
      </c>
    </row>
    <row r="94" spans="1:10" ht="20.100000000000001" customHeight="1" x14ac:dyDescent="0.2">
      <c r="A94" s="87" t="s">
        <v>53</v>
      </c>
      <c r="B94" s="283"/>
      <c r="C94" s="284"/>
      <c r="D94" s="152"/>
      <c r="E94" s="42" t="s">
        <v>54</v>
      </c>
      <c r="F94" s="168"/>
      <c r="G94" s="57">
        <f>SUM(G95+G100)</f>
        <v>129708.06999999999</v>
      </c>
      <c r="H94" s="57">
        <f>SUM(H95+H100)</f>
        <v>129708.06999999999</v>
      </c>
      <c r="I94" s="58">
        <f>SUM(I95+I100)</f>
        <v>6519</v>
      </c>
      <c r="J94" s="59">
        <f t="shared" si="15"/>
        <v>5.0259016266297078E-2</v>
      </c>
    </row>
    <row r="95" spans="1:10" ht="17.100000000000001" customHeight="1" x14ac:dyDescent="0.2">
      <c r="A95" s="86"/>
      <c r="B95" s="277" t="s">
        <v>55</v>
      </c>
      <c r="C95" s="259"/>
      <c r="D95" s="43"/>
      <c r="E95" s="48" t="s">
        <v>56</v>
      </c>
      <c r="F95" s="47"/>
      <c r="G95" s="44">
        <f>SUM(G96:G96)</f>
        <v>38858.67</v>
      </c>
      <c r="H95" s="44">
        <f>SUM(H96:H96)</f>
        <v>38858.67</v>
      </c>
      <c r="I95" s="45">
        <f>SUM(I96:I96)</f>
        <v>6519</v>
      </c>
      <c r="J95" s="46">
        <f t="shared" si="15"/>
        <v>0.1677617890679223</v>
      </c>
    </row>
    <row r="96" spans="1:10" ht="17.100000000000001" customHeight="1" x14ac:dyDescent="0.2">
      <c r="A96" s="2"/>
      <c r="B96" s="229"/>
      <c r="C96" s="229"/>
      <c r="D96" s="3" t="s">
        <v>12</v>
      </c>
      <c r="E96" s="4" t="s">
        <v>13</v>
      </c>
      <c r="F96" s="144"/>
      <c r="G96" s="25">
        <f>SUM(G97:G99)</f>
        <v>38858.67</v>
      </c>
      <c r="H96" s="25">
        <f>SUM(H97:H99)</f>
        <v>38858.67</v>
      </c>
      <c r="I96" s="5">
        <f>SUM(I97:I99)</f>
        <v>6519</v>
      </c>
      <c r="J96" s="6">
        <f t="shared" ref="J96:J112" si="16">I96/H96</f>
        <v>0.1677617890679223</v>
      </c>
    </row>
    <row r="97" spans="1:10" s="120" customFormat="1" ht="27" customHeight="1" x14ac:dyDescent="0.2">
      <c r="A97" s="123"/>
      <c r="B97" s="194"/>
      <c r="C97" s="195"/>
      <c r="D97" s="3"/>
      <c r="E97" s="4" t="s">
        <v>105</v>
      </c>
      <c r="F97" s="144" t="s">
        <v>124</v>
      </c>
      <c r="G97" s="25">
        <v>15858.67</v>
      </c>
      <c r="H97" s="25">
        <v>15858.67</v>
      </c>
      <c r="I97" s="5">
        <v>0</v>
      </c>
      <c r="J97" s="6">
        <f>I97/H97</f>
        <v>0</v>
      </c>
    </row>
    <row r="98" spans="1:10" s="120" customFormat="1" ht="24.75" customHeight="1" x14ac:dyDescent="0.2">
      <c r="A98" s="123"/>
      <c r="B98" s="194"/>
      <c r="C98" s="195"/>
      <c r="D98" s="3"/>
      <c r="E98" s="4" t="s">
        <v>106</v>
      </c>
      <c r="F98" s="144" t="s">
        <v>124</v>
      </c>
      <c r="G98" s="25">
        <v>13000</v>
      </c>
      <c r="H98" s="25">
        <v>13000</v>
      </c>
      <c r="I98" s="5">
        <v>0</v>
      </c>
      <c r="J98" s="6">
        <f>I98/H98</f>
        <v>0</v>
      </c>
    </row>
    <row r="99" spans="1:10" s="120" customFormat="1" ht="25.5" customHeight="1" x14ac:dyDescent="0.2">
      <c r="A99" s="123"/>
      <c r="B99" s="196"/>
      <c r="C99" s="197"/>
      <c r="D99" s="3"/>
      <c r="E99" s="4" t="s">
        <v>107</v>
      </c>
      <c r="F99" s="144" t="s">
        <v>124</v>
      </c>
      <c r="G99" s="25">
        <v>10000</v>
      </c>
      <c r="H99" s="25">
        <v>10000</v>
      </c>
      <c r="I99" s="5">
        <v>6519</v>
      </c>
      <c r="J99" s="6">
        <f>I99/H99</f>
        <v>0.65190000000000003</v>
      </c>
    </row>
    <row r="100" spans="1:10" ht="17.100000000000001" customHeight="1" x14ac:dyDescent="0.2">
      <c r="A100" s="180"/>
      <c r="B100" s="277" t="s">
        <v>57</v>
      </c>
      <c r="C100" s="259"/>
      <c r="D100" s="43"/>
      <c r="E100" s="48" t="s">
        <v>7</v>
      </c>
      <c r="F100" s="47"/>
      <c r="G100" s="44">
        <f>SUM(G101:G101)</f>
        <v>90849.4</v>
      </c>
      <c r="H100" s="44">
        <f>SUM(H101:H101)</f>
        <v>90849.4</v>
      </c>
      <c r="I100" s="45">
        <f>SUM(I101:I101)</f>
        <v>0</v>
      </c>
      <c r="J100" s="46">
        <f t="shared" si="16"/>
        <v>0</v>
      </c>
    </row>
    <row r="101" spans="1:10" ht="13.5" customHeight="1" x14ac:dyDescent="0.2">
      <c r="A101" s="114"/>
      <c r="B101" s="214"/>
      <c r="C101" s="270"/>
      <c r="D101" s="36" t="s">
        <v>12</v>
      </c>
      <c r="E101" s="53" t="s">
        <v>13</v>
      </c>
      <c r="F101" s="36"/>
      <c r="G101" s="65">
        <f>SUM(G102:G109)</f>
        <v>90849.4</v>
      </c>
      <c r="H101" s="65">
        <f>SUM(H102:H109)</f>
        <v>90849.4</v>
      </c>
      <c r="I101" s="66">
        <f>SUM(I102:I109)</f>
        <v>0</v>
      </c>
      <c r="J101" s="67">
        <f t="shared" si="16"/>
        <v>0</v>
      </c>
    </row>
    <row r="102" spans="1:10" s="120" customFormat="1" ht="13.5" customHeight="1" x14ac:dyDescent="0.2">
      <c r="A102" s="114"/>
      <c r="B102" s="194"/>
      <c r="C102" s="195"/>
      <c r="D102" s="36"/>
      <c r="E102" s="53" t="s">
        <v>108</v>
      </c>
      <c r="F102" s="144" t="s">
        <v>124</v>
      </c>
      <c r="G102" s="25">
        <v>141.33000000000001</v>
      </c>
      <c r="H102" s="25">
        <v>141.33000000000001</v>
      </c>
      <c r="I102" s="158">
        <v>0</v>
      </c>
      <c r="J102" s="161">
        <f t="shared" ref="J102:J109" si="17">I102/H102</f>
        <v>0</v>
      </c>
    </row>
    <row r="103" spans="1:10" s="120" customFormat="1" ht="13.5" customHeight="1" x14ac:dyDescent="0.2">
      <c r="A103" s="114"/>
      <c r="B103" s="194"/>
      <c r="C103" s="195"/>
      <c r="D103" s="36"/>
      <c r="E103" s="53" t="s">
        <v>109</v>
      </c>
      <c r="F103" s="144" t="s">
        <v>124</v>
      </c>
      <c r="G103" s="25">
        <v>21378.799999999999</v>
      </c>
      <c r="H103" s="25">
        <v>21378.799999999999</v>
      </c>
      <c r="I103" s="158">
        <v>0</v>
      </c>
      <c r="J103" s="161">
        <f t="shared" si="17"/>
        <v>0</v>
      </c>
    </row>
    <row r="104" spans="1:10" s="120" customFormat="1" ht="22.5" customHeight="1" x14ac:dyDescent="0.2">
      <c r="A104" s="114"/>
      <c r="B104" s="194"/>
      <c r="C104" s="195"/>
      <c r="D104" s="36"/>
      <c r="E104" s="53" t="s">
        <v>131</v>
      </c>
      <c r="F104" s="144" t="s">
        <v>124</v>
      </c>
      <c r="G104" s="25">
        <v>13154.55</v>
      </c>
      <c r="H104" s="25">
        <v>13154.55</v>
      </c>
      <c r="I104" s="158">
        <v>0</v>
      </c>
      <c r="J104" s="161">
        <f t="shared" si="17"/>
        <v>0</v>
      </c>
    </row>
    <row r="105" spans="1:10" s="120" customFormat="1" ht="17.25" customHeight="1" x14ac:dyDescent="0.2">
      <c r="A105" s="114"/>
      <c r="B105" s="194"/>
      <c r="C105" s="195"/>
      <c r="D105" s="36"/>
      <c r="E105" s="53" t="s">
        <v>110</v>
      </c>
      <c r="F105" s="144" t="s">
        <v>124</v>
      </c>
      <c r="G105" s="25">
        <v>10000</v>
      </c>
      <c r="H105" s="25">
        <v>10000</v>
      </c>
      <c r="I105" s="158">
        <v>0</v>
      </c>
      <c r="J105" s="161">
        <f t="shared" si="17"/>
        <v>0</v>
      </c>
    </row>
    <row r="106" spans="1:10" s="120" customFormat="1" ht="24" customHeight="1" x14ac:dyDescent="0.2">
      <c r="A106" s="114"/>
      <c r="B106" s="194"/>
      <c r="C106" s="195"/>
      <c r="D106" s="36"/>
      <c r="E106" s="53" t="s">
        <v>132</v>
      </c>
      <c r="F106" s="144" t="s">
        <v>124</v>
      </c>
      <c r="G106" s="25">
        <v>12500</v>
      </c>
      <c r="H106" s="25">
        <v>12500</v>
      </c>
      <c r="I106" s="158">
        <v>0</v>
      </c>
      <c r="J106" s="161">
        <f t="shared" si="17"/>
        <v>0</v>
      </c>
    </row>
    <row r="107" spans="1:10" s="120" customFormat="1" ht="13.5" customHeight="1" x14ac:dyDescent="0.2">
      <c r="A107" s="114"/>
      <c r="B107" s="194"/>
      <c r="C107" s="195"/>
      <c r="D107" s="36"/>
      <c r="E107" s="53" t="s">
        <v>111</v>
      </c>
      <c r="F107" s="144" t="s">
        <v>124</v>
      </c>
      <c r="G107" s="25">
        <v>12350</v>
      </c>
      <c r="H107" s="25">
        <v>12350</v>
      </c>
      <c r="I107" s="158">
        <v>0</v>
      </c>
      <c r="J107" s="161">
        <f t="shared" si="17"/>
        <v>0</v>
      </c>
    </row>
    <row r="108" spans="1:10" s="120" customFormat="1" ht="13.5" customHeight="1" x14ac:dyDescent="0.2">
      <c r="A108" s="114"/>
      <c r="B108" s="194"/>
      <c r="C108" s="195"/>
      <c r="D108" s="36"/>
      <c r="E108" s="53" t="s">
        <v>112</v>
      </c>
      <c r="F108" s="144" t="s">
        <v>124</v>
      </c>
      <c r="G108" s="25">
        <v>6967.87</v>
      </c>
      <c r="H108" s="25">
        <v>6967.87</v>
      </c>
      <c r="I108" s="158">
        <v>0</v>
      </c>
      <c r="J108" s="161">
        <f t="shared" si="17"/>
        <v>0</v>
      </c>
    </row>
    <row r="109" spans="1:10" s="120" customFormat="1" ht="13.5" customHeight="1" x14ac:dyDescent="0.2">
      <c r="A109" s="183"/>
      <c r="B109" s="196"/>
      <c r="C109" s="197"/>
      <c r="D109" s="3"/>
      <c r="E109" s="4" t="s">
        <v>113</v>
      </c>
      <c r="F109" s="144" t="s">
        <v>124</v>
      </c>
      <c r="G109" s="68">
        <v>14356.85</v>
      </c>
      <c r="H109" s="68">
        <v>14356.85</v>
      </c>
      <c r="I109" s="159">
        <v>0</v>
      </c>
      <c r="J109" s="160">
        <f t="shared" si="17"/>
        <v>0</v>
      </c>
    </row>
    <row r="110" spans="1:10" s="34" customFormat="1" ht="13.5" customHeight="1" x14ac:dyDescent="0.2">
      <c r="A110" s="87" t="s">
        <v>58</v>
      </c>
      <c r="B110" s="153"/>
      <c r="C110" s="154"/>
      <c r="D110" s="155"/>
      <c r="E110" s="156" t="s">
        <v>59</v>
      </c>
      <c r="F110" s="155"/>
      <c r="G110" s="157">
        <f>G111</f>
        <v>135483.35999999999</v>
      </c>
      <c r="H110" s="157">
        <f>H111</f>
        <v>135483.35999999999</v>
      </c>
      <c r="I110" s="109">
        <f>I111</f>
        <v>0</v>
      </c>
      <c r="J110" s="59">
        <f t="shared" si="16"/>
        <v>0</v>
      </c>
    </row>
    <row r="111" spans="1:10" ht="17.100000000000001" customHeight="1" x14ac:dyDescent="0.2">
      <c r="A111" s="1"/>
      <c r="B111" s="285" t="s">
        <v>60</v>
      </c>
      <c r="C111" s="285"/>
      <c r="D111" s="91"/>
      <c r="E111" s="92" t="s">
        <v>61</v>
      </c>
      <c r="F111" s="136"/>
      <c r="G111" s="93">
        <f>SUM(G112+G117)</f>
        <v>135483.35999999999</v>
      </c>
      <c r="H111" s="93">
        <f>SUM(H112+H117)</f>
        <v>135483.35999999999</v>
      </c>
      <c r="I111" s="94">
        <f>SUM(I112+I117)</f>
        <v>0</v>
      </c>
      <c r="J111" s="95">
        <f t="shared" si="16"/>
        <v>0</v>
      </c>
    </row>
    <row r="112" spans="1:10" x14ac:dyDescent="0.2">
      <c r="A112" s="101"/>
      <c r="B112" s="271"/>
      <c r="C112" s="272"/>
      <c r="D112" s="99">
        <v>6050</v>
      </c>
      <c r="E112" s="98" t="s">
        <v>13</v>
      </c>
      <c r="F112" s="174"/>
      <c r="G112" s="103">
        <f>SUM(G113:G116)</f>
        <v>99655.61</v>
      </c>
      <c r="H112" s="103">
        <f>SUM(H113:H116)</f>
        <v>99655.61</v>
      </c>
      <c r="I112" s="5">
        <f>SUM(I113:I116)</f>
        <v>0</v>
      </c>
      <c r="J112" s="6">
        <f t="shared" si="16"/>
        <v>0</v>
      </c>
    </row>
    <row r="113" spans="1:10" s="120" customFormat="1" ht="22.5" x14ac:dyDescent="0.2">
      <c r="A113" s="101"/>
      <c r="B113" s="273"/>
      <c r="C113" s="274"/>
      <c r="D113" s="189"/>
      <c r="E113" s="162" t="s">
        <v>114</v>
      </c>
      <c r="F113" s="175"/>
      <c r="G113" s="103">
        <v>50000</v>
      </c>
      <c r="H113" s="103">
        <v>50000</v>
      </c>
      <c r="I113" s="5">
        <v>0</v>
      </c>
      <c r="J113" s="6">
        <f>I113/H113</f>
        <v>0</v>
      </c>
    </row>
    <row r="114" spans="1:10" s="120" customFormat="1" ht="22.5" x14ac:dyDescent="0.2">
      <c r="A114" s="101"/>
      <c r="B114" s="273"/>
      <c r="C114" s="274"/>
      <c r="D114" s="190"/>
      <c r="E114" s="162" t="s">
        <v>133</v>
      </c>
      <c r="F114" s="175"/>
      <c r="G114" s="103">
        <v>9195.19</v>
      </c>
      <c r="H114" s="103">
        <v>9195.19</v>
      </c>
      <c r="I114" s="5">
        <v>0</v>
      </c>
      <c r="J114" s="6">
        <f>I114/H114</f>
        <v>0</v>
      </c>
    </row>
    <row r="115" spans="1:10" s="120" customFormat="1" ht="22.5" x14ac:dyDescent="0.2">
      <c r="A115" s="101"/>
      <c r="B115" s="273"/>
      <c r="C115" s="274"/>
      <c r="D115" s="190"/>
      <c r="E115" s="162" t="s">
        <v>115</v>
      </c>
      <c r="F115" s="175"/>
      <c r="G115" s="103">
        <v>25460.42</v>
      </c>
      <c r="H115" s="103">
        <v>25460.42</v>
      </c>
      <c r="I115" s="5">
        <v>0</v>
      </c>
      <c r="J115" s="6">
        <f>I115/H115</f>
        <v>0</v>
      </c>
    </row>
    <row r="116" spans="1:10" s="120" customFormat="1" ht="22.5" x14ac:dyDescent="0.2">
      <c r="A116" s="101"/>
      <c r="B116" s="273"/>
      <c r="C116" s="274"/>
      <c r="D116" s="191"/>
      <c r="E116" s="162" t="s">
        <v>116</v>
      </c>
      <c r="F116" s="175"/>
      <c r="G116" s="103">
        <v>15000</v>
      </c>
      <c r="H116" s="103">
        <v>15000</v>
      </c>
      <c r="I116" s="5">
        <v>0</v>
      </c>
      <c r="J116" s="6">
        <f>I116/H116</f>
        <v>0</v>
      </c>
    </row>
    <row r="117" spans="1:10" ht="23.25" customHeight="1" x14ac:dyDescent="0.2">
      <c r="A117" s="101"/>
      <c r="B117" s="273"/>
      <c r="C117" s="274"/>
      <c r="D117" s="100">
        <v>6060</v>
      </c>
      <c r="E117" s="184" t="s">
        <v>32</v>
      </c>
      <c r="F117" s="174"/>
      <c r="G117" s="104">
        <f>SUM(G118:G120)</f>
        <v>35827.75</v>
      </c>
      <c r="H117" s="104">
        <f>SUM(H118:H120)</f>
        <v>35827.75</v>
      </c>
      <c r="I117" s="96">
        <f>SUM(I118:I120)</f>
        <v>0</v>
      </c>
      <c r="J117" s="97">
        <f t="shared" ref="J117:J121" si="18">I117/H117</f>
        <v>0</v>
      </c>
    </row>
    <row r="118" spans="1:10" s="120" customFormat="1" ht="22.5" x14ac:dyDescent="0.2">
      <c r="A118" s="102"/>
      <c r="B118" s="273"/>
      <c r="C118" s="274"/>
      <c r="D118" s="189"/>
      <c r="E118" s="162" t="s">
        <v>117</v>
      </c>
      <c r="F118" s="175"/>
      <c r="G118" s="103">
        <v>10926.77</v>
      </c>
      <c r="H118" s="103">
        <v>10926.77</v>
      </c>
      <c r="I118" s="5">
        <v>0</v>
      </c>
      <c r="J118" s="6">
        <f>I118/H118</f>
        <v>0</v>
      </c>
    </row>
    <row r="119" spans="1:10" s="120" customFormat="1" x14ac:dyDescent="0.2">
      <c r="A119" s="102"/>
      <c r="B119" s="273"/>
      <c r="C119" s="274"/>
      <c r="D119" s="190"/>
      <c r="E119" s="162" t="s">
        <v>118</v>
      </c>
      <c r="F119" s="175"/>
      <c r="G119" s="103">
        <v>19809.79</v>
      </c>
      <c r="H119" s="103">
        <v>19809.79</v>
      </c>
      <c r="I119" s="5">
        <v>0</v>
      </c>
      <c r="J119" s="6">
        <f>I119/H119</f>
        <v>0</v>
      </c>
    </row>
    <row r="120" spans="1:10" s="120" customFormat="1" x14ac:dyDescent="0.2">
      <c r="A120" s="102"/>
      <c r="B120" s="275"/>
      <c r="C120" s="276"/>
      <c r="D120" s="191"/>
      <c r="E120" s="98" t="s">
        <v>119</v>
      </c>
      <c r="F120" s="174"/>
      <c r="G120" s="103">
        <v>5091.1899999999996</v>
      </c>
      <c r="H120" s="103">
        <v>5091.1899999999996</v>
      </c>
      <c r="I120" s="5">
        <v>0</v>
      </c>
      <c r="J120" s="6">
        <f>I120/H120</f>
        <v>0</v>
      </c>
    </row>
    <row r="121" spans="1:10" x14ac:dyDescent="0.2">
      <c r="A121" s="289"/>
      <c r="B121" s="289"/>
      <c r="C121" s="289"/>
      <c r="D121" s="289"/>
      <c r="E121" s="289"/>
      <c r="F121" s="290"/>
      <c r="G121" s="288" t="s">
        <v>139</v>
      </c>
      <c r="H121" s="186">
        <f>SUM(H7+H11+H17+H29+H37+H41+H45+H50+H59+H67+H94+H110)</f>
        <v>9230709.3100000005</v>
      </c>
      <c r="I121" s="187">
        <f>SUM(I7+I11+I17+I29+I37+I41+I45+I50+I59+I67+I94+I110)</f>
        <v>439382.08999999997</v>
      </c>
      <c r="J121" s="188">
        <f t="shared" si="18"/>
        <v>4.7600035408329841E-2</v>
      </c>
    </row>
  </sheetData>
  <mergeCells count="64">
    <mergeCell ref="A121:E121"/>
    <mergeCell ref="B98:C98"/>
    <mergeCell ref="B99:C99"/>
    <mergeCell ref="B100:C100"/>
    <mergeCell ref="B111:C111"/>
    <mergeCell ref="A1:K1"/>
    <mergeCell ref="B97:C97"/>
    <mergeCell ref="B84:C84"/>
    <mergeCell ref="B92:C92"/>
    <mergeCell ref="B91:C91"/>
    <mergeCell ref="B94:C94"/>
    <mergeCell ref="B95:C95"/>
    <mergeCell ref="B96:C96"/>
    <mergeCell ref="B81:C81"/>
    <mergeCell ref="B61:C62"/>
    <mergeCell ref="B63:C63"/>
    <mergeCell ref="B64:C66"/>
    <mergeCell ref="B101:C109"/>
    <mergeCell ref="B112:C120"/>
    <mergeCell ref="B69:C69"/>
    <mergeCell ref="B67:C67"/>
    <mergeCell ref="B68:C68"/>
    <mergeCell ref="B59:C59"/>
    <mergeCell ref="B60:C60"/>
    <mergeCell ref="B54:C54"/>
    <mergeCell ref="B50:C50"/>
    <mergeCell ref="B51:C51"/>
    <mergeCell ref="B55:C58"/>
    <mergeCell ref="B29:C29"/>
    <mergeCell ref="B30:C30"/>
    <mergeCell ref="B37:C37"/>
    <mergeCell ref="B38:C38"/>
    <mergeCell ref="B46:C46"/>
    <mergeCell ref="B45:C45"/>
    <mergeCell ref="B43:C43"/>
    <mergeCell ref="B42:C42"/>
    <mergeCell ref="A5:H5"/>
    <mergeCell ref="B6:C6"/>
    <mergeCell ref="B7:C7"/>
    <mergeCell ref="B8:C8"/>
    <mergeCell ref="B23:C23"/>
    <mergeCell ref="B12:C12"/>
    <mergeCell ref="B11:C11"/>
    <mergeCell ref="B17:C17"/>
    <mergeCell ref="A12:A16"/>
    <mergeCell ref="B13:C16"/>
    <mergeCell ref="B9:C10"/>
    <mergeCell ref="B19:C22"/>
    <mergeCell ref="A18:A28"/>
    <mergeCell ref="B24:C28"/>
    <mergeCell ref="D25:D28"/>
    <mergeCell ref="A30:A36"/>
    <mergeCell ref="A38:A40"/>
    <mergeCell ref="B39:C40"/>
    <mergeCell ref="B47:C49"/>
    <mergeCell ref="D48:D49"/>
    <mergeCell ref="B31:C36"/>
    <mergeCell ref="D113:D116"/>
    <mergeCell ref="D118:D120"/>
    <mergeCell ref="D70:D71"/>
    <mergeCell ref="B70:C80"/>
    <mergeCell ref="B82:C83"/>
    <mergeCell ref="B85:C90"/>
    <mergeCell ref="D77:D78"/>
  </mergeCells>
  <pageMargins left="0.25" right="0.25" top="0.75" bottom="0.75" header="0.3" footer="0.3"/>
  <pageSetup paperSize="9" orientation="portrait" r:id="rId1"/>
  <headerFooter>
    <oddHeader>&amp;CRealizacja wydatków majątkowych budżetu Gminy Skąpe za I półrocze 2017 roku</oddHeader>
    <oddFooter>&amp;CStrona &amp;P z 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2017-08-11T10:08:09Z</cp:lastPrinted>
  <dcterms:created xsi:type="dcterms:W3CDTF">2016-07-25T11:06:19Z</dcterms:created>
  <dcterms:modified xsi:type="dcterms:W3CDTF">2017-08-29T09:18:46Z</dcterms:modified>
</cp:coreProperties>
</file>