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88" firstSheet="1" activeTab="3"/>
  </bookViews>
  <sheets>
    <sheet name="Dochody" sheetId="1" r:id="rId1"/>
    <sheet name="Dochody rządowe" sheetId="2" r:id="rId2"/>
    <sheet name="DOCHODY NA PODS. POROZUMIEŃ" sheetId="3" r:id="rId3"/>
    <sheet name="Dochody porozum. jst" sheetId="4" r:id="rId4"/>
  </sheets>
  <definedNames>
    <definedName name="_xlnm.Print_Titles" localSheetId="0">'Dochody'!$12:$12</definedName>
    <definedName name="_xlnm.Print_Titles" localSheetId="1">'Dochody rządowe'!$12:$12</definedName>
  </definedNames>
  <calcPr fullCalcOnLoad="1"/>
</workbook>
</file>

<file path=xl/sharedStrings.xml><?xml version="1.0" encoding="utf-8"?>
<sst xmlns="http://schemas.openxmlformats.org/spreadsheetml/2006/main" count="408" uniqueCount="200">
  <si>
    <t>Dział</t>
  </si>
  <si>
    <t>Rozdział</t>
  </si>
  <si>
    <t>Treść</t>
  </si>
  <si>
    <t>010</t>
  </si>
  <si>
    <t xml:space="preserve">Rolnictwo i łowiectwo </t>
  </si>
  <si>
    <t>01005</t>
  </si>
  <si>
    <t xml:space="preserve">Prace geodezyjno-urządzeniowe na potrzeby rolnictwa </t>
  </si>
  <si>
    <t xml:space="preserve">Dotacje celowe otrzymane z budżetu państwa na zadania bieżące z zakresu administracji rządowej oraz inne zadania zlecone ustawami realizowane przez powiat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</si>
  <si>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</si>
  <si>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</si>
  <si>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</si>
  <si>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</si>
  <si>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</si>
  <si>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</si>
  <si>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</si>
  <si>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Komisje poborowe </t>
  </si>
  <si>
    <t xml:space="preserve">Bezpieczeństwo publiczne i ochrona przeciwpożarowa </t>
  </si>
  <si>
    <t xml:space="preserve">Ochrona zdrowia </t>
  </si>
  <si>
    <t xml:space="preserve">Składki na ubezpieczenie zdrowotne oraz świadczenia dla osób nie objętych obowiązkiem ubezpieczenia zdrowotnego </t>
  </si>
  <si>
    <t xml:space="preserve">Zespoły do spraw orzekania o stopniu niepełnosprawności </t>
  </si>
  <si>
    <t xml:space="preserve">Powiatowe urzędy pracy </t>
  </si>
  <si>
    <t xml:space="preserve">R a z e m    d o c h o d y </t>
  </si>
  <si>
    <t>Paragraf</t>
  </si>
  <si>
    <t>2110</t>
  </si>
  <si>
    <t>020</t>
  </si>
  <si>
    <t xml:space="preserve">Leśnictwo </t>
  </si>
  <si>
    <t>02001</t>
  </si>
  <si>
    <t xml:space="preserve">Gospodarka leśna 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</si>
  <si>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</si>
  <si>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</si>
  <si>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02002</t>
  </si>
  <si>
    <t xml:space="preserve">Nadzór na dgospodarką leśną </t>
  </si>
  <si>
    <t>2440</t>
  </si>
  <si>
    <t xml:space="preserve">Dotacje otrzymane z funduszy celowych na realizację zadań bieżących jednostek sektora finansów publicznych  </t>
  </si>
  <si>
    <t xml:space="preserve">Wytwarzanie i zaopatrywanie w energię elektryczną, gaz i wodę </t>
  </si>
  <si>
    <t xml:space="preserve">Dostarczanie ciepła </t>
  </si>
  <si>
    <t>0840</t>
  </si>
  <si>
    <t xml:space="preserve">Wpływy ze sprzedaży wyrobów i składników majątkowych </t>
  </si>
  <si>
    <t>Transport i łączność</t>
  </si>
  <si>
    <t xml:space="preserve">Drogi publiczne powiatowe </t>
  </si>
  <si>
    <t>0690</t>
  </si>
  <si>
    <t xml:space="preserve">Wpływy z różnych opłat </t>
  </si>
  <si>
    <t>0750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</si>
  <si>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</si>
  <si>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0970</t>
  </si>
  <si>
    <t xml:space="preserve">Wpływy z różnych dochodów </t>
  </si>
  <si>
    <t>6300</t>
  </si>
  <si>
    <t xml:space="preserve">Wpływy z tytułu pomocy finansowej udzielanej między jednostkami samorządu terytorialnego na dofinansowanie własnych zadań inwestycyjnych i zakupów inwestycyjnych </t>
  </si>
  <si>
    <t>0470</t>
  </si>
  <si>
    <t xml:space="preserve">Wpływy z opłat za zarząd, użytkowanie i użytkowanie wieczyste nieruchomości </t>
  </si>
  <si>
    <t>0770</t>
  </si>
  <si>
    <t xml:space="preserve">Wpłaty z tytułu odpłatnego nabycia prawa własności nieruchomości </t>
  </si>
  <si>
    <t>2310</t>
  </si>
  <si>
    <t xml:space="preserve">Prace geodezyjne i kartograficzne  </t>
  </si>
  <si>
    <t xml:space="preserve">Dotacje celowe otrzymane z budżetu państwa na zadania bieżące z zakresu administracji rządowej oraz inne zadania zlecone ustawami realizowane przez powiat  </t>
  </si>
  <si>
    <t>2120</t>
  </si>
  <si>
    <t xml:space="preserve">Dotacje celowe otrzymane z budżetu państwa na zadania bieżące realizowane przez powiat na podstawie porozumień z organami administracji rządowej </t>
  </si>
  <si>
    <t xml:space="preserve">Starostwa powiatowe  </t>
  </si>
  <si>
    <t>0420</t>
  </si>
  <si>
    <t xml:space="preserve">Wpływy z opłaty komunikacyjnej </t>
  </si>
  <si>
    <t>0590</t>
  </si>
  <si>
    <t>Wpływy z opłat za koncesje i licencje</t>
  </si>
  <si>
    <t>0830</t>
  </si>
  <si>
    <t xml:space="preserve">Wpływy z usług </t>
  </si>
  <si>
    <t>0920</t>
  </si>
  <si>
    <t xml:space="preserve">Pozostałe odsetki </t>
  </si>
  <si>
    <t>2360</t>
  </si>
  <si>
    <t xml:space="preserve">Pozostała działalność </t>
  </si>
  <si>
    <t xml:space="preserve">Komendy powiatowe Państwowej Straży Pożarnej   </t>
  </si>
  <si>
    <t>2710</t>
  </si>
  <si>
    <t xml:space="preserve">Wpływy z tytułu pomocy finansowej udzielanej między jednostkami samorządu terytorialnego na dofinansowanie własnych zadań bieżących </t>
  </si>
  <si>
    <t>75414</t>
  </si>
  <si>
    <t xml:space="preserve">Obrona cywilna </t>
  </si>
  <si>
    <t>75495</t>
  </si>
  <si>
    <t>2700</t>
  </si>
  <si>
    <t xml:space="preserve">Środki na dofinansowanie własnych zadań bieżących gmin (związków gmin), powiatów (związków powiatów), samorządów województw, pozyskane z innych źródeł </t>
  </si>
  <si>
    <t xml:space="preserve">Dochody od osób prawnych, od osób fizycznych od innych jednostek nie posiadających osobowości prawnej oraz wydatki związane z ich poborem </t>
  </si>
  <si>
    <t xml:space="preserve">Udziały powiatów w podatkach stanowiących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</si>
  <si>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</si>
  <si>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</si>
  <si>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</si>
  <si>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</si>
  <si>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</si>
  <si>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 xml:space="preserve">Część oświatowa subwencji ogólnej dla jednostek samorządu terytorialnego </t>
  </si>
  <si>
    <t>2920</t>
  </si>
  <si>
    <t xml:space="preserve">Subwencje ogólne z budżetu państwa </t>
  </si>
  <si>
    <t>75802</t>
  </si>
  <si>
    <t xml:space="preserve">Uzupełnienie subwencji ogólnej dla jednostek samorządu terytorialnego </t>
  </si>
  <si>
    <t>2780</t>
  </si>
  <si>
    <t xml:space="preserve">Środki na inwestycje rozpoczęte przed dniem 1 stycznia 1999 r. </t>
  </si>
  <si>
    <t xml:space="preserve">Część wyrównawcza subwencji ogólnej dla powiatów </t>
  </si>
  <si>
    <t>75832</t>
  </si>
  <si>
    <t>Częś równoważąca subwencji ogólnej dla powiatów</t>
  </si>
  <si>
    <t xml:space="preserve">Oświata i wychowanie </t>
  </si>
  <si>
    <t>80111</t>
  </si>
  <si>
    <t xml:space="preserve">Gimnazja specjalne </t>
  </si>
  <si>
    <t>80114</t>
  </si>
  <si>
    <t>Zespoły ekonomiczno - administracyjne szkół</t>
  </si>
  <si>
    <t>80120</t>
  </si>
  <si>
    <t xml:space="preserve">Licea ogólnokształcące </t>
  </si>
  <si>
    <t xml:space="preserve">Szkoły zawodowe </t>
  </si>
  <si>
    <t>80140</t>
  </si>
  <si>
    <t>Centra kształcenia ustawicznego i praktycznego oraz ośrodki dokształcania zawodowego.</t>
  </si>
  <si>
    <t>Pomoc społeczna</t>
  </si>
  <si>
    <t>85201</t>
  </si>
  <si>
    <t xml:space="preserve">Placówki opiekuńczo - wychowawcze </t>
  </si>
  <si>
    <t>2130</t>
  </si>
  <si>
    <t xml:space="preserve">Dotacje celowe otrzymane z budżetu państwa na realizację bieżących zadań własnych powiatu </t>
  </si>
  <si>
    <t>85202</t>
  </si>
  <si>
    <t xml:space="preserve">Domy pomocy społecznej </t>
  </si>
  <si>
    <t>85212</t>
  </si>
  <si>
    <t xml:space="preserve">Świadczenia rodzinne oraz składki na ubezpieczenia emerytalne i rentowe z ubezpieczenia społecznego </t>
  </si>
  <si>
    <t>85218</t>
  </si>
  <si>
    <t xml:space="preserve">Powiatowe centra pomocy rodzinie </t>
  </si>
  <si>
    <t>853</t>
  </si>
  <si>
    <t xml:space="preserve">Pozostałe zadania w zakresie polityki społecznej </t>
  </si>
  <si>
    <t>85324</t>
  </si>
  <si>
    <t xml:space="preserve">Państwowy Fundusz Rehabilitacji Osób Niepełnosprawnych </t>
  </si>
  <si>
    <t>85333</t>
  </si>
  <si>
    <t xml:space="preserve">Edukacyjna opieka wychowawcza </t>
  </si>
  <si>
    <t>85403</t>
  </si>
  <si>
    <t xml:space="preserve">Specjalne ośrodki szkolno-wychowawcze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</si>
  <si>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</si>
  <si>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usług</t>
  </si>
  <si>
    <t>85406</t>
  </si>
  <si>
    <t>85410</t>
  </si>
  <si>
    <t xml:space="preserve">Internaty i bursy szkolne </t>
  </si>
  <si>
    <t>85415</t>
  </si>
  <si>
    <t xml:space="preserve">Pomoc materialna dla uczniów </t>
  </si>
  <si>
    <t>dochodów budżetowych</t>
  </si>
  <si>
    <t>%</t>
  </si>
  <si>
    <t xml:space="preserve">852 </t>
  </si>
  <si>
    <t>W Y K O N A N I E</t>
  </si>
  <si>
    <t>d o c h o dó w   b u d ż e to w y c h</t>
  </si>
  <si>
    <t xml:space="preserve">na zadania z zakresu administracji rządowej </t>
  </si>
  <si>
    <t>§</t>
  </si>
  <si>
    <t>Plan dochodów wg uchwał org. powiatu</t>
  </si>
  <si>
    <t xml:space="preserve">Komendy powiatowe Państwowej Straży Pożarnej </t>
  </si>
  <si>
    <t>do informacji o przebiegu</t>
  </si>
  <si>
    <t>wykonania budżetu</t>
  </si>
  <si>
    <t xml:space="preserve">Załącznik Nr 1 a </t>
  </si>
  <si>
    <t xml:space="preserve">W Y K O N A N I E </t>
  </si>
  <si>
    <t xml:space="preserve">Załącznik Nr 1 </t>
  </si>
  <si>
    <t>Z ORGANAMI ADMINISTRACJI RZĄDOWEJ</t>
  </si>
  <si>
    <t xml:space="preserve">Załącznik Nr 1 b </t>
  </si>
  <si>
    <t>powiatu makowskiego za I półrocze 2005r.</t>
  </si>
  <si>
    <t>za I półrocze 2005 r.</t>
  </si>
  <si>
    <t>Wykonanie za I półrocze 2005r.</t>
  </si>
  <si>
    <t>2390</t>
  </si>
  <si>
    <t xml:space="preserve">Wpływy do budżetu ze środków specjalnych </t>
  </si>
  <si>
    <t>6260</t>
  </si>
  <si>
    <t xml:space="preserve">Dotacje otrzymane z funduszy celowych na finansowanie lub dofinansowanie kosztów realizacji inwestycji i zakupów inwestycyjnych jednostek sektora finansów publicznych </t>
  </si>
  <si>
    <t>6298</t>
  </si>
  <si>
    <t xml:space="preserve">Środki na dofinasowanie własnych inwestycji gmin(związków gmin), powiatów (związków powiatów), samorządów województw, pozyskane z innych źródeł </t>
  </si>
  <si>
    <t>6309</t>
  </si>
  <si>
    <t>6439</t>
  </si>
  <si>
    <t xml:space="preserve">Dotacje celowe otrzymane z budżetu państwa na realizację inwestycji i zakupów inwestycyjnych własnych powiatu </t>
  </si>
  <si>
    <t>6410</t>
  </si>
  <si>
    <t xml:space="preserve">Dotacje celowe otrzymane z budżetu państwa na inwestycje i zakupy inwestycyjne z zakresu administracji rządowej oraz inne zadania zlecone ustawami realizowane przez powiat </t>
  </si>
  <si>
    <t xml:space="preserve">Dochody jednostek samorządu terytorialnego związane z realizacją zadań z zakresu administracji rządowej oraz innych zadań zleconych ustawami </t>
  </si>
  <si>
    <t>0870</t>
  </si>
  <si>
    <t xml:space="preserve">Wpływy ze sprzedazy składników majątkowych </t>
  </si>
  <si>
    <t xml:space="preserve">Dotacje celowe otrzymane z gminy  na zadania bieżące realizowane na podstawie porozumień (umów) między jednostkami samorządu terytorialnego </t>
  </si>
  <si>
    <t xml:space="preserve">Otrzymane spadki, zapisy i darowizny w postaci pieniężnej </t>
  </si>
  <si>
    <t>2320</t>
  </si>
  <si>
    <t xml:space="preserve">Dotacje celowe otrzymane z powiatu na zadania bieżące realizowane na podstawie porozumień (umów) między jednostkami samorządu terytorialnego </t>
  </si>
  <si>
    <t>80144</t>
  </si>
  <si>
    <t xml:space="preserve">Inne formy kształcenia osobno niewymienione </t>
  </si>
  <si>
    <t>2139</t>
  </si>
  <si>
    <t>2708</t>
  </si>
  <si>
    <t>803</t>
  </si>
  <si>
    <t xml:space="preserve">Szkolnictwo wyższe </t>
  </si>
  <si>
    <t>80309</t>
  </si>
  <si>
    <t xml:space="preserve">Pomoc materialna dla studentów </t>
  </si>
  <si>
    <t>2888</t>
  </si>
  <si>
    <t xml:space="preserve">Dotacja celowa otrzymana przez jednostkę samorządu terytorialnego od innej jednostki samorządu terytorialnego bedącej instytucją wdrażającą na zadania bieżące realizowane na podstawie porozumień (umów) </t>
  </si>
  <si>
    <t>2889</t>
  </si>
  <si>
    <t>85204</t>
  </si>
  <si>
    <t xml:space="preserve">Rodziny zastępcze </t>
  </si>
  <si>
    <t>85220</t>
  </si>
  <si>
    <t xml:space="preserve">Jednostki specjalistycznego poradnictwa, mieszkania chronione i ośrodki interwencji kryzysowej </t>
  </si>
  <si>
    <t>85401</t>
  </si>
  <si>
    <t xml:space="preserve">Świetlice szkolne </t>
  </si>
  <si>
    <t xml:space="preserve">Poradnie psychologiczno - pedagogiczne, w tym poradnie specjalistyczne </t>
  </si>
  <si>
    <t>powiatu makowskiego za  I półrocze 2005 r.</t>
  </si>
  <si>
    <t xml:space="preserve">Prace geodezyjne i kartograficzne (nieinwestycyjne) </t>
  </si>
  <si>
    <t>Pozostałe zadania w zakresie polityki społecznej</t>
  </si>
  <si>
    <t xml:space="preserve">Zespoły do spraw orzekania o niepełnosprawności </t>
  </si>
  <si>
    <t>Wykonanie za I pół. 2005 r.</t>
  </si>
  <si>
    <t xml:space="preserve"> NA ZADANIA POWIERZONE NA PODSTAWIE POROZUMIEŃ</t>
  </si>
  <si>
    <t>1</t>
  </si>
  <si>
    <t>3</t>
  </si>
  <si>
    <t>754</t>
  </si>
  <si>
    <t>801</t>
  </si>
  <si>
    <t xml:space="preserve">Centra kształcenia ustawicznego i praktycznego oraz ośrodki dokształcania zawodowego </t>
  </si>
  <si>
    <t>852</t>
  </si>
  <si>
    <t xml:space="preserve">Pomoc społeczna </t>
  </si>
  <si>
    <t xml:space="preserve">Załącznik Nr 1c </t>
  </si>
  <si>
    <t>Z JEDNOSTKAMI SAMORZĄDU TERYTORIALNEGO</t>
  </si>
  <si>
    <t>R a z e m   d o c h o d 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</si>
</sst>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0" fontId="1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6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69"/>
  <sheetViews>
    <sheetView workbookViewId="0" topLeftCell="A150">
      <selection activeCell="F167" sqref="F167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8.125" style="0" customWidth="1"/>
    <col min="4" max="4" width="43.25390625" style="0" customWidth="1"/>
    <col min="5" max="5" width="11.125" style="0" customWidth="1"/>
    <col min="6" max="6" width="11.625" style="0" customWidth="1"/>
    <col min="7" max="7" width="4.75390625" style="0" customWidth="1"/>
  </cols>
  <sheetData>
    <row r="1" spans="4:7" ht="12.75">
      <c r="D1" s="271" t="s">
        <v>142</v>
      </c>
      <c r="E1" s="271"/>
      <c r="F1" s="271"/>
      <c r="G1" s="271"/>
    </row>
    <row r="2" spans="4:7" ht="12.75">
      <c r="D2" s="271" t="s">
        <v>138</v>
      </c>
      <c r="E2" s="271"/>
      <c r="F2" s="271"/>
      <c r="G2" s="271"/>
    </row>
    <row r="3" spans="4:7" ht="12.75">
      <c r="D3" s="271" t="s">
        <v>139</v>
      </c>
      <c r="E3" s="271"/>
      <c r="F3" s="271"/>
      <c r="G3" s="271"/>
    </row>
    <row r="4" spans="4:7" ht="12.75">
      <c r="D4" s="272" t="s">
        <v>146</v>
      </c>
      <c r="E4" s="272"/>
      <c r="F4" s="272"/>
      <c r="G4" s="272"/>
    </row>
    <row r="6" spans="3:5" ht="15.75">
      <c r="C6" s="181"/>
      <c r="D6" s="182" t="s">
        <v>141</v>
      </c>
      <c r="E6" s="181"/>
    </row>
    <row r="7" spans="3:5" ht="15.75">
      <c r="C7" s="181"/>
      <c r="D7" s="182" t="s">
        <v>129</v>
      </c>
      <c r="E7" s="181"/>
    </row>
    <row r="8" spans="3:5" ht="15.75">
      <c r="C8" s="181"/>
      <c r="D8" s="182" t="s">
        <v>145</v>
      </c>
      <c r="E8" s="181"/>
    </row>
    <row r="9" spans="3:5" ht="15">
      <c r="C9" s="183"/>
      <c r="D9" s="183"/>
      <c r="E9" s="183"/>
    </row>
    <row r="10" ht="8.25" customHeight="1"/>
    <row r="11" spans="1:7" ht="48.75" customHeight="1">
      <c r="A11" s="82" t="s">
        <v>0</v>
      </c>
      <c r="B11" s="81" t="s">
        <v>1</v>
      </c>
      <c r="C11" s="81" t="s">
        <v>22</v>
      </c>
      <c r="D11" s="81" t="s">
        <v>2</v>
      </c>
      <c r="E11" s="165" t="s">
        <v>136</v>
      </c>
      <c r="F11" s="82" t="s">
        <v>147</v>
      </c>
      <c r="G11" s="83" t="s">
        <v>130</v>
      </c>
    </row>
    <row r="12" spans="1:7" ht="12.75">
      <c r="A12" s="6">
        <v>1</v>
      </c>
      <c r="B12" s="7">
        <v>2</v>
      </c>
      <c r="C12" s="7">
        <v>3</v>
      </c>
      <c r="D12" s="8">
        <v>4</v>
      </c>
      <c r="E12" s="7">
        <v>5</v>
      </c>
      <c r="F12" s="96">
        <v>6</v>
      </c>
      <c r="G12" s="96">
        <v>7</v>
      </c>
    </row>
    <row r="13" spans="1:7" ht="14.25" customHeight="1">
      <c r="A13" s="9" t="s">
        <v>3</v>
      </c>
      <c r="B13" s="10"/>
      <c r="C13" s="10"/>
      <c r="D13" s="11" t="s">
        <v>4</v>
      </c>
      <c r="E13" s="84">
        <f>SUM(E14)</f>
        <v>40000</v>
      </c>
      <c r="F13" s="97">
        <v>0</v>
      </c>
      <c r="G13" s="162">
        <f aca="true" t="shared" si="0" ref="G13:G27">PRODUCT(F13/E13)*100</f>
        <v>0</v>
      </c>
    </row>
    <row r="14" spans="1:7" ht="12.75" customHeight="1">
      <c r="A14" s="12"/>
      <c r="B14" s="13" t="s">
        <v>5</v>
      </c>
      <c r="C14" s="13"/>
      <c r="D14" s="14" t="s">
        <v>6</v>
      </c>
      <c r="E14" s="85">
        <v>40000</v>
      </c>
      <c r="F14" s="98">
        <v>0</v>
      </c>
      <c r="G14" s="118">
        <f t="shared" si="0"/>
        <v>0</v>
      </c>
    </row>
    <row r="15" spans="1:7" ht="36">
      <c r="A15" s="15"/>
      <c r="B15" s="16"/>
      <c r="C15" s="17" t="s">
        <v>23</v>
      </c>
      <c r="D15" s="18" t="s">
        <v>7</v>
      </c>
      <c r="E15" s="114">
        <v>40000</v>
      </c>
      <c r="F15" s="115">
        <v>0</v>
      </c>
      <c r="G15" s="113">
        <f t="shared" si="0"/>
        <v>0</v>
      </c>
    </row>
    <row r="16" spans="1:7" ht="14.25">
      <c r="A16" s="9" t="s">
        <v>24</v>
      </c>
      <c r="B16" s="10"/>
      <c r="C16" s="19"/>
      <c r="D16" s="11" t="s">
        <v>25</v>
      </c>
      <c r="E16" s="84">
        <f>SUM(E17,E19)</f>
        <v>250868</v>
      </c>
      <c r="F16" s="84">
        <f>SUM(F17,F19)</f>
        <v>110955</v>
      </c>
      <c r="G16" s="117">
        <f t="shared" si="0"/>
        <v>44.22843886027712</v>
      </c>
    </row>
    <row r="17" spans="1:7" ht="12.75" customHeight="1">
      <c r="A17" s="20"/>
      <c r="B17" s="21" t="s">
        <v>26</v>
      </c>
      <c r="C17" s="1"/>
      <c r="D17" s="2" t="s">
        <v>27</v>
      </c>
      <c r="E17" s="77">
        <v>221908</v>
      </c>
      <c r="F17" s="98">
        <v>110955</v>
      </c>
      <c r="G17" s="118">
        <f t="shared" si="0"/>
        <v>50.000450637201</v>
      </c>
    </row>
    <row r="18" spans="1:7" ht="36.75" customHeight="1">
      <c r="A18" s="20"/>
      <c r="B18" s="10"/>
      <c r="C18" s="22" t="s">
        <v>28</v>
      </c>
      <c r="D18" s="23" t="s">
        <v>29</v>
      </c>
      <c r="E18" s="119">
        <v>221908</v>
      </c>
      <c r="F18" s="115">
        <v>110955</v>
      </c>
      <c r="G18" s="163">
        <f t="shared" si="0"/>
        <v>50.000450637201</v>
      </c>
    </row>
    <row r="19" spans="1:7" ht="12.75" customHeight="1">
      <c r="A19" s="20"/>
      <c r="B19" s="21" t="s">
        <v>30</v>
      </c>
      <c r="C19" s="1"/>
      <c r="D19" s="2" t="s">
        <v>31</v>
      </c>
      <c r="E19" s="77">
        <v>28960</v>
      </c>
      <c r="F19" s="98">
        <v>0</v>
      </c>
      <c r="G19" s="118">
        <f t="shared" si="0"/>
        <v>0</v>
      </c>
    </row>
    <row r="20" spans="1:7" ht="24.75" customHeight="1">
      <c r="A20" s="20"/>
      <c r="B20" s="10"/>
      <c r="C20" s="22" t="s">
        <v>32</v>
      </c>
      <c r="D20" s="23" t="s">
        <v>33</v>
      </c>
      <c r="E20" s="119">
        <v>28960</v>
      </c>
      <c r="F20" s="115">
        <v>0</v>
      </c>
      <c r="G20" s="113">
        <f t="shared" si="0"/>
        <v>0</v>
      </c>
    </row>
    <row r="21" spans="1:7" ht="14.25" customHeight="1">
      <c r="A21" s="9">
        <v>400</v>
      </c>
      <c r="B21" s="10"/>
      <c r="C21" s="19"/>
      <c r="D21" s="11" t="s">
        <v>34</v>
      </c>
      <c r="E21" s="84">
        <f>SUM(E22)</f>
        <v>176249</v>
      </c>
      <c r="F21" s="84">
        <f>SUM(F22)</f>
        <v>109941</v>
      </c>
      <c r="G21" s="117">
        <f t="shared" si="0"/>
        <v>62.37822625943977</v>
      </c>
    </row>
    <row r="22" spans="1:7" ht="12.75" customHeight="1">
      <c r="A22" s="12"/>
      <c r="B22" s="21">
        <v>40001</v>
      </c>
      <c r="C22" s="1"/>
      <c r="D22" s="2" t="s">
        <v>35</v>
      </c>
      <c r="E22" s="77">
        <v>176249</v>
      </c>
      <c r="F22" s="98">
        <v>109941</v>
      </c>
      <c r="G22" s="118">
        <f t="shared" si="0"/>
        <v>62.37822625943977</v>
      </c>
    </row>
    <row r="23" spans="1:7" ht="12.75" customHeight="1">
      <c r="A23" s="15"/>
      <c r="B23" s="24"/>
      <c r="C23" s="25" t="s">
        <v>36</v>
      </c>
      <c r="D23" s="26" t="s">
        <v>37</v>
      </c>
      <c r="E23" s="87">
        <v>176249</v>
      </c>
      <c r="F23" s="99">
        <v>109941</v>
      </c>
      <c r="G23" s="113">
        <f t="shared" si="0"/>
        <v>62.37822625943977</v>
      </c>
    </row>
    <row r="24" spans="1:7" ht="14.25" customHeight="1">
      <c r="A24" s="27">
        <v>600</v>
      </c>
      <c r="B24" s="28"/>
      <c r="C24" s="29"/>
      <c r="D24" s="30" t="s">
        <v>38</v>
      </c>
      <c r="E24" s="88">
        <v>4012783</v>
      </c>
      <c r="F24" s="97">
        <v>92521</v>
      </c>
      <c r="G24" s="117">
        <f t="shared" si="0"/>
        <v>2.3056566976086175</v>
      </c>
    </row>
    <row r="25" spans="1:7" ht="12.75" customHeight="1">
      <c r="A25" s="31"/>
      <c r="B25" s="32">
        <v>60014</v>
      </c>
      <c r="C25" s="3"/>
      <c r="D25" s="4" t="s">
        <v>39</v>
      </c>
      <c r="E25" s="89">
        <f>SUM(E26:E36)</f>
        <v>4012783</v>
      </c>
      <c r="F25" s="94">
        <f>SUM(F26:F36)</f>
        <v>92521</v>
      </c>
      <c r="G25" s="118">
        <f t="shared" si="0"/>
        <v>2.3056566976086175</v>
      </c>
    </row>
    <row r="26" spans="1:7" ht="13.5" customHeight="1">
      <c r="A26" s="44"/>
      <c r="B26" s="64"/>
      <c r="C26" s="33" t="s">
        <v>40</v>
      </c>
      <c r="D26" s="34" t="s">
        <v>41</v>
      </c>
      <c r="E26" s="100">
        <v>200</v>
      </c>
      <c r="F26" s="136">
        <v>60</v>
      </c>
      <c r="G26" s="194">
        <f t="shared" si="0"/>
        <v>30</v>
      </c>
    </row>
    <row r="27" spans="1:7" ht="49.5" customHeight="1">
      <c r="A27" s="44"/>
      <c r="B27" s="15"/>
      <c r="C27" s="25" t="s">
        <v>42</v>
      </c>
      <c r="D27" s="26" t="s">
        <v>43</v>
      </c>
      <c r="E27" s="120">
        <v>11500</v>
      </c>
      <c r="F27" s="195">
        <v>6739</v>
      </c>
      <c r="G27" s="194">
        <f t="shared" si="0"/>
        <v>58.599999999999994</v>
      </c>
    </row>
    <row r="28" spans="1:7" ht="12.75" customHeight="1">
      <c r="A28" s="44"/>
      <c r="B28" s="15"/>
      <c r="C28" s="25" t="s">
        <v>64</v>
      </c>
      <c r="D28" s="26" t="s">
        <v>65</v>
      </c>
      <c r="E28" s="120">
        <v>100</v>
      </c>
      <c r="F28" s="195">
        <v>0</v>
      </c>
      <c r="G28" s="194">
        <f>PRODUCT(F28/E28)*100</f>
        <v>0</v>
      </c>
    </row>
    <row r="29" spans="1:7" ht="12.75">
      <c r="A29" s="44"/>
      <c r="B29" s="15"/>
      <c r="C29" s="25" t="s">
        <v>44</v>
      </c>
      <c r="D29" s="26" t="s">
        <v>45</v>
      </c>
      <c r="E29" s="101">
        <v>16755</v>
      </c>
      <c r="F29" s="139">
        <v>20669</v>
      </c>
      <c r="G29" s="194">
        <f>PRODUCT(F29/E29)*100</f>
        <v>123.36019098776485</v>
      </c>
    </row>
    <row r="30" spans="1:7" ht="24">
      <c r="A30" s="44"/>
      <c r="B30" s="15"/>
      <c r="C30" s="25" t="s">
        <v>106</v>
      </c>
      <c r="D30" s="26" t="s">
        <v>107</v>
      </c>
      <c r="E30" s="120">
        <v>191000</v>
      </c>
      <c r="F30" s="195">
        <v>0</v>
      </c>
      <c r="G30" s="194">
        <f>PRODUCT(F30/E30)*100</f>
        <v>0</v>
      </c>
    </row>
    <row r="31" spans="1:7" ht="12.75">
      <c r="A31" s="44"/>
      <c r="B31" s="15"/>
      <c r="C31" s="25" t="s">
        <v>148</v>
      </c>
      <c r="D31" s="26" t="s">
        <v>149</v>
      </c>
      <c r="E31" s="120">
        <v>53</v>
      </c>
      <c r="F31" s="195">
        <v>53</v>
      </c>
      <c r="G31" s="194">
        <f>PRODUCT(F31/E31)*100</f>
        <v>100</v>
      </c>
    </row>
    <row r="32" spans="1:7" ht="36.75" customHeight="1">
      <c r="A32" s="44"/>
      <c r="B32" s="15"/>
      <c r="C32" s="25" t="s">
        <v>150</v>
      </c>
      <c r="D32" s="26" t="s">
        <v>151</v>
      </c>
      <c r="E32" s="120">
        <v>80000</v>
      </c>
      <c r="F32" s="195">
        <v>0</v>
      </c>
      <c r="G32" s="194">
        <f>PRODUCT(F32/E32)*100</f>
        <v>0</v>
      </c>
    </row>
    <row r="33" spans="1:7" ht="37.5" customHeight="1">
      <c r="A33" s="44"/>
      <c r="B33" s="15"/>
      <c r="C33" s="25" t="s">
        <v>152</v>
      </c>
      <c r="D33" s="26" t="s">
        <v>153</v>
      </c>
      <c r="E33" s="120">
        <v>2261625</v>
      </c>
      <c r="F33" s="195">
        <v>0</v>
      </c>
      <c r="G33" s="194">
        <f>PRODUCT(F33/E33)*100</f>
        <v>0</v>
      </c>
    </row>
    <row r="34" spans="1:7" ht="39" customHeight="1">
      <c r="A34" s="44"/>
      <c r="B34" s="15"/>
      <c r="C34" s="25" t="s">
        <v>46</v>
      </c>
      <c r="D34" s="26" t="s">
        <v>47</v>
      </c>
      <c r="E34" s="120">
        <v>1000000</v>
      </c>
      <c r="F34" s="195">
        <v>50000</v>
      </c>
      <c r="G34" s="194">
        <f>PRODUCT(F34/E34)*100</f>
        <v>5</v>
      </c>
    </row>
    <row r="35" spans="1:7" ht="39" customHeight="1">
      <c r="A35" s="44"/>
      <c r="B35" s="15"/>
      <c r="C35" s="25" t="s">
        <v>154</v>
      </c>
      <c r="D35" s="26" t="s">
        <v>47</v>
      </c>
      <c r="E35" s="120">
        <v>190000</v>
      </c>
      <c r="F35" s="195">
        <v>15000</v>
      </c>
      <c r="G35" s="194">
        <f>PRODUCT(F35/E35)*100</f>
        <v>7.894736842105263</v>
      </c>
    </row>
    <row r="36" spans="1:7" ht="25.5" customHeight="1">
      <c r="A36" s="47"/>
      <c r="B36" s="35"/>
      <c r="C36" s="25" t="s">
        <v>155</v>
      </c>
      <c r="D36" s="26" t="s">
        <v>156</v>
      </c>
      <c r="E36" s="120">
        <v>261550</v>
      </c>
      <c r="F36" s="144">
        <v>0</v>
      </c>
      <c r="G36" s="194">
        <f>PRODUCT(F36/E36)*100</f>
        <v>0</v>
      </c>
    </row>
    <row r="37" spans="1:7" ht="14.25">
      <c r="A37" s="20">
        <v>700</v>
      </c>
      <c r="B37" s="10"/>
      <c r="C37" s="37"/>
      <c r="D37" s="38" t="s">
        <v>8</v>
      </c>
      <c r="E37" s="90">
        <v>131916</v>
      </c>
      <c r="F37" s="107">
        <v>83958</v>
      </c>
      <c r="G37" s="117">
        <f aca="true" t="shared" si="1" ref="G37:G69">PRODUCT(F37/E37)*100</f>
        <v>63.64504684799418</v>
      </c>
    </row>
    <row r="38" spans="1:7" ht="12.75" customHeight="1">
      <c r="A38" s="226"/>
      <c r="B38" s="50">
        <v>70005</v>
      </c>
      <c r="C38" s="51"/>
      <c r="D38" s="4" t="s">
        <v>9</v>
      </c>
      <c r="E38" s="89">
        <f>SUM(E39:E41)</f>
        <v>131916</v>
      </c>
      <c r="F38" s="89">
        <f>SUM(F39:F41)</f>
        <v>83958</v>
      </c>
      <c r="G38" s="118">
        <f t="shared" si="1"/>
        <v>63.64504684799418</v>
      </c>
    </row>
    <row r="39" spans="1:7" ht="24.75" customHeight="1">
      <c r="A39" s="44"/>
      <c r="B39" s="44"/>
      <c r="C39" s="45" t="s">
        <v>48</v>
      </c>
      <c r="D39" s="46" t="s">
        <v>49</v>
      </c>
      <c r="E39" s="123">
        <v>466</v>
      </c>
      <c r="F39" s="121">
        <v>402</v>
      </c>
      <c r="G39" s="143">
        <f t="shared" si="1"/>
        <v>86.26609442060087</v>
      </c>
    </row>
    <row r="40" spans="1:7" ht="37.5" customHeight="1">
      <c r="A40" s="44"/>
      <c r="B40" s="44"/>
      <c r="C40" s="45" t="s">
        <v>23</v>
      </c>
      <c r="D40" s="46" t="s">
        <v>7</v>
      </c>
      <c r="E40" s="123">
        <v>25000</v>
      </c>
      <c r="F40" s="121">
        <v>19356</v>
      </c>
      <c r="G40" s="143">
        <f t="shared" si="1"/>
        <v>77.424</v>
      </c>
    </row>
    <row r="41" spans="1:7" ht="24">
      <c r="A41" s="47"/>
      <c r="B41" s="47"/>
      <c r="C41" s="48" t="s">
        <v>50</v>
      </c>
      <c r="D41" s="49" t="s">
        <v>51</v>
      </c>
      <c r="E41" s="124">
        <v>106450</v>
      </c>
      <c r="F41" s="127">
        <v>64200</v>
      </c>
      <c r="G41" s="143">
        <f t="shared" si="1"/>
        <v>60.31000469704087</v>
      </c>
    </row>
    <row r="42" spans="1:7" ht="14.25" customHeight="1">
      <c r="A42" s="27">
        <v>710</v>
      </c>
      <c r="B42" s="10"/>
      <c r="C42" s="19"/>
      <c r="D42" s="11" t="s">
        <v>10</v>
      </c>
      <c r="E42" s="84">
        <f>SUM(E43,E45,E47)</f>
        <v>192000</v>
      </c>
      <c r="F42" s="84">
        <f>SUM(F43,F45,F47)</f>
        <v>66235</v>
      </c>
      <c r="G42" s="117">
        <f t="shared" si="1"/>
        <v>34.497395833333336</v>
      </c>
    </row>
    <row r="43" spans="1:7" ht="13.5" customHeight="1">
      <c r="A43" s="57"/>
      <c r="B43" s="50">
        <v>71013</v>
      </c>
      <c r="C43" s="51"/>
      <c r="D43" s="4" t="s">
        <v>53</v>
      </c>
      <c r="E43" s="89">
        <v>30000</v>
      </c>
      <c r="F43" s="98">
        <v>0</v>
      </c>
      <c r="G43" s="118">
        <f t="shared" si="1"/>
        <v>0</v>
      </c>
    </row>
    <row r="44" spans="1:7" ht="36">
      <c r="A44" s="15"/>
      <c r="B44" s="36"/>
      <c r="C44" s="22" t="s">
        <v>23</v>
      </c>
      <c r="D44" s="23" t="s">
        <v>7</v>
      </c>
      <c r="E44" s="119">
        <v>30000</v>
      </c>
      <c r="F44" s="144">
        <v>0</v>
      </c>
      <c r="G44" s="143">
        <f t="shared" si="1"/>
        <v>0</v>
      </c>
    </row>
    <row r="45" spans="1:7" ht="12.75">
      <c r="A45" s="39"/>
      <c r="B45" s="21">
        <v>71014</v>
      </c>
      <c r="C45" s="1"/>
      <c r="D45" s="2" t="s">
        <v>11</v>
      </c>
      <c r="E45" s="93">
        <v>35000</v>
      </c>
      <c r="F45" s="98">
        <v>0</v>
      </c>
      <c r="G45" s="118">
        <f t="shared" si="1"/>
        <v>0</v>
      </c>
    </row>
    <row r="46" spans="1:7" ht="36">
      <c r="A46" s="15"/>
      <c r="B46" s="36"/>
      <c r="C46" s="22" t="s">
        <v>23</v>
      </c>
      <c r="D46" s="23" t="s">
        <v>7</v>
      </c>
      <c r="E46" s="119">
        <v>35000</v>
      </c>
      <c r="F46" s="115">
        <v>0</v>
      </c>
      <c r="G46" s="143">
        <f t="shared" si="1"/>
        <v>0</v>
      </c>
    </row>
    <row r="47" spans="1:7" ht="12.75" customHeight="1">
      <c r="A47" s="12"/>
      <c r="B47" s="32">
        <v>71015</v>
      </c>
      <c r="C47" s="108"/>
      <c r="D47" s="197" t="s">
        <v>12</v>
      </c>
      <c r="E47" s="161">
        <f>SUM(E48:E50)</f>
        <v>127000</v>
      </c>
      <c r="F47" s="161">
        <f>SUM(F48:F50)</f>
        <v>66235</v>
      </c>
      <c r="G47" s="159">
        <f t="shared" si="1"/>
        <v>52.153543307086615</v>
      </c>
    </row>
    <row r="48" spans="1:7" ht="12.75" customHeight="1">
      <c r="A48" s="12"/>
      <c r="B48" s="32"/>
      <c r="C48" s="75" t="s">
        <v>64</v>
      </c>
      <c r="D48" s="72" t="s">
        <v>65</v>
      </c>
      <c r="E48" s="134">
        <v>0</v>
      </c>
      <c r="F48" s="136">
        <v>1</v>
      </c>
      <c r="G48" s="141"/>
    </row>
    <row r="49" spans="1:7" ht="36">
      <c r="A49" s="15"/>
      <c r="B49" s="24"/>
      <c r="C49" s="76" t="s">
        <v>23</v>
      </c>
      <c r="D49" s="60" t="s">
        <v>7</v>
      </c>
      <c r="E49" s="120">
        <v>123000</v>
      </c>
      <c r="F49" s="195">
        <v>66234</v>
      </c>
      <c r="G49" s="143">
        <f t="shared" si="1"/>
        <v>53.84878048780488</v>
      </c>
    </row>
    <row r="50" spans="1:7" ht="36" customHeight="1">
      <c r="A50" s="35"/>
      <c r="B50" s="36"/>
      <c r="C50" s="78" t="s">
        <v>157</v>
      </c>
      <c r="D50" s="54" t="s">
        <v>158</v>
      </c>
      <c r="E50" s="126">
        <v>4000</v>
      </c>
      <c r="F50" s="144">
        <v>0</v>
      </c>
      <c r="G50" s="142">
        <f t="shared" si="1"/>
        <v>0</v>
      </c>
    </row>
    <row r="51" spans="1:7" ht="14.25">
      <c r="A51" s="55">
        <v>750</v>
      </c>
      <c r="B51" s="55"/>
      <c r="C51" s="198"/>
      <c r="D51" s="199" t="s">
        <v>13</v>
      </c>
      <c r="E51" s="200">
        <f>SUM(E52,E56,E66,E68)</f>
        <v>1403922</v>
      </c>
      <c r="F51" s="200">
        <f>SUM(F52,F56,F66,F68)</f>
        <v>940594</v>
      </c>
      <c r="G51" s="135">
        <f t="shared" si="1"/>
        <v>66.99759673258201</v>
      </c>
    </row>
    <row r="52" spans="1:7" ht="12.75">
      <c r="A52" s="57"/>
      <c r="B52" s="32">
        <v>75011</v>
      </c>
      <c r="C52" s="108"/>
      <c r="D52" s="71" t="s">
        <v>14</v>
      </c>
      <c r="E52" s="94">
        <f>SUM(E53:E55)</f>
        <v>109921</v>
      </c>
      <c r="F52" s="94">
        <f>SUM(F53:F55)</f>
        <v>65349</v>
      </c>
      <c r="G52" s="159">
        <f t="shared" si="1"/>
        <v>59.45087835809354</v>
      </c>
    </row>
    <row r="53" spans="1:7" ht="36">
      <c r="A53" s="44"/>
      <c r="B53" s="42"/>
      <c r="C53" s="65" t="s">
        <v>23</v>
      </c>
      <c r="D53" s="66" t="s">
        <v>54</v>
      </c>
      <c r="E53" s="205">
        <v>90594</v>
      </c>
      <c r="F53" s="138">
        <v>48783</v>
      </c>
      <c r="G53" s="149">
        <f t="shared" si="1"/>
        <v>53.847936949466856</v>
      </c>
    </row>
    <row r="54" spans="1:7" ht="36">
      <c r="A54" s="44"/>
      <c r="B54" s="44"/>
      <c r="C54" s="59" t="s">
        <v>55</v>
      </c>
      <c r="D54" s="34" t="s">
        <v>56</v>
      </c>
      <c r="E54" s="206">
        <v>2952</v>
      </c>
      <c r="F54" s="195">
        <v>0</v>
      </c>
      <c r="G54" s="137">
        <f t="shared" si="1"/>
        <v>0</v>
      </c>
    </row>
    <row r="55" spans="1:7" ht="36">
      <c r="A55" s="44"/>
      <c r="B55" s="47"/>
      <c r="C55" s="53" t="s">
        <v>66</v>
      </c>
      <c r="D55" s="67" t="s">
        <v>159</v>
      </c>
      <c r="E55" s="156">
        <v>16375</v>
      </c>
      <c r="F55" s="144">
        <v>16566</v>
      </c>
      <c r="G55" s="150">
        <f t="shared" si="1"/>
        <v>101.16641221374046</v>
      </c>
    </row>
    <row r="56" spans="1:7" ht="12.75" customHeight="1">
      <c r="A56" s="265"/>
      <c r="B56" s="13">
        <v>75020</v>
      </c>
      <c r="C56" s="1"/>
      <c r="D56" s="2" t="s">
        <v>57</v>
      </c>
      <c r="E56" s="77">
        <f>SUM(E57:E65)</f>
        <v>1259001</v>
      </c>
      <c r="F56" s="77">
        <f>SUM(F57:F65)</f>
        <v>845481</v>
      </c>
      <c r="G56" s="204">
        <f t="shared" si="1"/>
        <v>67.15491091746551</v>
      </c>
    </row>
    <row r="57" spans="1:7" ht="12.75">
      <c r="A57" s="266"/>
      <c r="B57" s="64"/>
      <c r="C57" s="25" t="s">
        <v>58</v>
      </c>
      <c r="D57" s="26" t="s">
        <v>59</v>
      </c>
      <c r="E57" s="101">
        <v>1102551</v>
      </c>
      <c r="F57" s="91">
        <v>742022</v>
      </c>
      <c r="G57" s="143">
        <f t="shared" si="1"/>
        <v>67.30046954744043</v>
      </c>
    </row>
    <row r="58" spans="1:7" ht="12.75" customHeight="1">
      <c r="A58" s="61"/>
      <c r="B58" s="15"/>
      <c r="C58" s="25" t="s">
        <v>60</v>
      </c>
      <c r="D58" s="26" t="s">
        <v>61</v>
      </c>
      <c r="E58" s="101">
        <v>25000</v>
      </c>
      <c r="F58" s="104">
        <v>16446</v>
      </c>
      <c r="G58" s="143">
        <f t="shared" si="1"/>
        <v>65.78399999999999</v>
      </c>
    </row>
    <row r="59" spans="1:7" ht="12.75" customHeight="1">
      <c r="A59" s="61"/>
      <c r="B59" s="15"/>
      <c r="C59" s="25" t="s">
        <v>40</v>
      </c>
      <c r="D59" s="60" t="s">
        <v>41</v>
      </c>
      <c r="E59" s="101">
        <v>1000</v>
      </c>
      <c r="F59" s="104">
        <v>816</v>
      </c>
      <c r="G59" s="143">
        <f t="shared" si="1"/>
        <v>81.6</v>
      </c>
    </row>
    <row r="60" spans="1:7" ht="48">
      <c r="A60" s="61"/>
      <c r="B60" s="15"/>
      <c r="C60" s="25" t="s">
        <v>42</v>
      </c>
      <c r="D60" s="26" t="s">
        <v>43</v>
      </c>
      <c r="E60" s="120">
        <v>13000</v>
      </c>
      <c r="F60" s="121">
        <v>7633</v>
      </c>
      <c r="G60" s="143">
        <f t="shared" si="1"/>
        <v>58.715384615384615</v>
      </c>
    </row>
    <row r="61" spans="1:7" ht="12" customHeight="1">
      <c r="A61" s="61"/>
      <c r="B61" s="15"/>
      <c r="C61" s="25" t="s">
        <v>62</v>
      </c>
      <c r="D61" s="26" t="s">
        <v>63</v>
      </c>
      <c r="E61" s="101">
        <v>12900</v>
      </c>
      <c r="F61" s="104">
        <v>623</v>
      </c>
      <c r="G61" s="143">
        <f t="shared" si="1"/>
        <v>4.829457364341085</v>
      </c>
    </row>
    <row r="62" spans="1:7" ht="12.75" customHeight="1">
      <c r="A62" s="61"/>
      <c r="B62" s="15"/>
      <c r="C62" s="25" t="s">
        <v>36</v>
      </c>
      <c r="D62" s="60" t="s">
        <v>37</v>
      </c>
      <c r="E62" s="101">
        <v>2000</v>
      </c>
      <c r="F62" s="104">
        <v>488</v>
      </c>
      <c r="G62" s="143">
        <f t="shared" si="1"/>
        <v>24.4</v>
      </c>
    </row>
    <row r="63" spans="1:7" ht="12.75" customHeight="1">
      <c r="A63" s="61"/>
      <c r="B63" s="15"/>
      <c r="C63" s="25" t="s">
        <v>160</v>
      </c>
      <c r="D63" s="26" t="s">
        <v>161</v>
      </c>
      <c r="E63" s="101">
        <v>5550</v>
      </c>
      <c r="F63" s="104">
        <v>5550</v>
      </c>
      <c r="G63" s="143">
        <f t="shared" si="1"/>
        <v>100</v>
      </c>
    </row>
    <row r="64" spans="1:7" ht="12.75" customHeight="1">
      <c r="A64" s="61"/>
      <c r="B64" s="15"/>
      <c r="C64" s="25" t="s">
        <v>64</v>
      </c>
      <c r="D64" s="26" t="s">
        <v>65</v>
      </c>
      <c r="E64" s="101">
        <v>17000</v>
      </c>
      <c r="F64" s="104">
        <v>12857</v>
      </c>
      <c r="G64" s="143">
        <f t="shared" si="1"/>
        <v>75.62941176470588</v>
      </c>
    </row>
    <row r="65" spans="1:7" ht="12.75" customHeight="1">
      <c r="A65" s="61"/>
      <c r="B65" s="35"/>
      <c r="C65" s="25" t="s">
        <v>44</v>
      </c>
      <c r="D65" s="26" t="s">
        <v>45</v>
      </c>
      <c r="E65" s="101">
        <v>80000</v>
      </c>
      <c r="F65" s="104">
        <v>59046</v>
      </c>
      <c r="G65" s="143">
        <f t="shared" si="1"/>
        <v>73.8075</v>
      </c>
    </row>
    <row r="66" spans="1:7" ht="12.75" customHeight="1">
      <c r="A66" s="58"/>
      <c r="B66" s="63">
        <v>75045</v>
      </c>
      <c r="C66" s="51"/>
      <c r="D66" s="4" t="s">
        <v>15</v>
      </c>
      <c r="E66" s="89">
        <v>25500</v>
      </c>
      <c r="F66" s="98">
        <v>25500</v>
      </c>
      <c r="G66" s="118">
        <f t="shared" si="1"/>
        <v>100</v>
      </c>
    </row>
    <row r="67" spans="1:7" ht="36">
      <c r="A67" s="39"/>
      <c r="B67" s="24"/>
      <c r="C67" s="25" t="s">
        <v>23</v>
      </c>
      <c r="D67" s="26" t="s">
        <v>7</v>
      </c>
      <c r="E67" s="125">
        <v>25500</v>
      </c>
      <c r="F67" s="115">
        <v>25500</v>
      </c>
      <c r="G67" s="143">
        <f t="shared" si="1"/>
        <v>100</v>
      </c>
    </row>
    <row r="68" spans="1:7" ht="13.5" customHeight="1">
      <c r="A68" s="58"/>
      <c r="B68" s="50">
        <v>75095</v>
      </c>
      <c r="C68" s="51"/>
      <c r="D68" s="4" t="s">
        <v>67</v>
      </c>
      <c r="E68" s="89">
        <f>SUM(E69:E70)</f>
        <v>9500</v>
      </c>
      <c r="F68" s="89">
        <f>SUM(F69:F70)</f>
        <v>4264</v>
      </c>
      <c r="G68" s="118">
        <f t="shared" si="1"/>
        <v>44.88421052631579</v>
      </c>
    </row>
    <row r="69" spans="1:7" ht="12.75">
      <c r="A69" s="15"/>
      <c r="B69" s="24"/>
      <c r="C69" s="25" t="s">
        <v>62</v>
      </c>
      <c r="D69" s="26" t="s">
        <v>63</v>
      </c>
      <c r="E69" s="101">
        <v>1500</v>
      </c>
      <c r="F69" s="91">
        <v>593</v>
      </c>
      <c r="G69" s="143">
        <f t="shared" si="1"/>
        <v>39.53333333333333</v>
      </c>
    </row>
    <row r="70" spans="1:7" ht="12.75" customHeight="1">
      <c r="A70" s="35"/>
      <c r="B70" s="36"/>
      <c r="C70" s="22" t="s">
        <v>36</v>
      </c>
      <c r="D70" s="23" t="s">
        <v>37</v>
      </c>
      <c r="E70" s="109">
        <v>8000</v>
      </c>
      <c r="F70" s="105">
        <v>3671</v>
      </c>
      <c r="G70" s="143">
        <f aca="true" t="shared" si="2" ref="G70:G101">PRODUCT(F70/E70)*100</f>
        <v>45.887499999999996</v>
      </c>
    </row>
    <row r="71" spans="1:7" ht="28.5">
      <c r="A71" s="55">
        <v>754</v>
      </c>
      <c r="B71" s="10"/>
      <c r="C71" s="62"/>
      <c r="D71" s="11" t="s">
        <v>16</v>
      </c>
      <c r="E71" s="128">
        <f>SUM(E72,E78,E80)</f>
        <v>2416054</v>
      </c>
      <c r="F71" s="128">
        <f>SUM(F72,F78,F80)</f>
        <v>1476092</v>
      </c>
      <c r="G71" s="117">
        <f t="shared" si="2"/>
        <v>61.09515764134411</v>
      </c>
    </row>
    <row r="72" spans="1:7" ht="12.75">
      <c r="A72" s="39"/>
      <c r="B72" s="13">
        <v>75411</v>
      </c>
      <c r="C72" s="40"/>
      <c r="D72" s="14" t="s">
        <v>68</v>
      </c>
      <c r="E72" s="85">
        <f>SUM(E73:E77)</f>
        <v>2415254</v>
      </c>
      <c r="F72" s="85">
        <f>SUM(F73:F77)</f>
        <v>1475292</v>
      </c>
      <c r="G72" s="118">
        <f t="shared" si="2"/>
        <v>61.082271264223145</v>
      </c>
    </row>
    <row r="73" spans="1:7" ht="12.75">
      <c r="A73" s="227"/>
      <c r="B73" s="228"/>
      <c r="C73" s="80" t="s">
        <v>64</v>
      </c>
      <c r="D73" s="229" t="s">
        <v>65</v>
      </c>
      <c r="E73" s="230">
        <v>50</v>
      </c>
      <c r="F73" s="231">
        <v>4</v>
      </c>
      <c r="G73" s="142">
        <f t="shared" si="2"/>
        <v>8</v>
      </c>
    </row>
    <row r="74" spans="1:7" ht="36">
      <c r="A74" s="44"/>
      <c r="B74" s="44"/>
      <c r="C74" s="59" t="s">
        <v>23</v>
      </c>
      <c r="D74" s="34" t="s">
        <v>7</v>
      </c>
      <c r="E74" s="206">
        <v>2390818</v>
      </c>
      <c r="F74" s="201">
        <v>1465702</v>
      </c>
      <c r="G74" s="143">
        <f t="shared" si="2"/>
        <v>61.30546114342456</v>
      </c>
    </row>
    <row r="75" spans="1:7" ht="36">
      <c r="A75" s="44"/>
      <c r="B75" s="44"/>
      <c r="C75" s="59" t="s">
        <v>52</v>
      </c>
      <c r="D75" s="34" t="s">
        <v>162</v>
      </c>
      <c r="E75" s="206">
        <v>2700</v>
      </c>
      <c r="F75" s="201">
        <v>1100</v>
      </c>
      <c r="G75" s="143"/>
    </row>
    <row r="76" spans="1:7" ht="12.75">
      <c r="A76" s="44"/>
      <c r="B76" s="44"/>
      <c r="C76" s="59" t="s">
        <v>148</v>
      </c>
      <c r="D76" s="34" t="s">
        <v>149</v>
      </c>
      <c r="E76" s="206">
        <v>5986</v>
      </c>
      <c r="F76" s="201">
        <v>5986</v>
      </c>
      <c r="G76" s="143">
        <f t="shared" si="2"/>
        <v>100</v>
      </c>
    </row>
    <row r="77" spans="1:7" ht="36">
      <c r="A77" s="44"/>
      <c r="B77" s="47"/>
      <c r="C77" s="53" t="s">
        <v>69</v>
      </c>
      <c r="D77" s="67" t="s">
        <v>70</v>
      </c>
      <c r="E77" s="156">
        <v>15700</v>
      </c>
      <c r="F77" s="203">
        <v>2500</v>
      </c>
      <c r="G77" s="142">
        <f t="shared" si="2"/>
        <v>15.92356687898089</v>
      </c>
    </row>
    <row r="78" spans="1:7" ht="12.75">
      <c r="A78" s="15"/>
      <c r="B78" s="63" t="s">
        <v>71</v>
      </c>
      <c r="C78" s="1"/>
      <c r="D78" s="2" t="s">
        <v>72</v>
      </c>
      <c r="E78" s="77">
        <v>400</v>
      </c>
      <c r="F78" s="103">
        <v>400</v>
      </c>
      <c r="G78" s="204">
        <f t="shared" si="2"/>
        <v>100</v>
      </c>
    </row>
    <row r="79" spans="1:7" ht="36">
      <c r="A79" s="15"/>
      <c r="B79" s="36"/>
      <c r="C79" s="22" t="s">
        <v>23</v>
      </c>
      <c r="D79" s="23" t="s">
        <v>7</v>
      </c>
      <c r="E79" s="119">
        <v>400</v>
      </c>
      <c r="F79" s="115">
        <v>400</v>
      </c>
      <c r="G79" s="143">
        <f t="shared" si="2"/>
        <v>100</v>
      </c>
    </row>
    <row r="80" spans="1:7" ht="12.75">
      <c r="A80" s="15"/>
      <c r="B80" s="21" t="s">
        <v>73</v>
      </c>
      <c r="C80" s="1"/>
      <c r="D80" s="2" t="s">
        <v>67</v>
      </c>
      <c r="E80" s="77">
        <v>400</v>
      </c>
      <c r="F80" s="98">
        <v>400</v>
      </c>
      <c r="G80" s="118">
        <f t="shared" si="2"/>
        <v>100</v>
      </c>
    </row>
    <row r="81" spans="1:7" ht="36">
      <c r="A81" s="35"/>
      <c r="B81" s="36"/>
      <c r="C81" s="22" t="s">
        <v>74</v>
      </c>
      <c r="D81" s="23" t="s">
        <v>75</v>
      </c>
      <c r="E81" s="119">
        <v>400</v>
      </c>
      <c r="F81" s="115">
        <v>400</v>
      </c>
      <c r="G81" s="142">
        <f t="shared" si="2"/>
        <v>100</v>
      </c>
    </row>
    <row r="82" spans="1:7" ht="57">
      <c r="A82" s="56">
        <v>756</v>
      </c>
      <c r="B82" s="10"/>
      <c r="C82" s="19"/>
      <c r="D82" s="11" t="s">
        <v>76</v>
      </c>
      <c r="E82" s="128">
        <v>2091380</v>
      </c>
      <c r="F82" s="130">
        <v>915663</v>
      </c>
      <c r="G82" s="117">
        <f t="shared" si="2"/>
        <v>43.782717631420404</v>
      </c>
    </row>
    <row r="83" spans="1:7" ht="25.5">
      <c r="A83" s="58"/>
      <c r="B83" s="51">
        <v>75622</v>
      </c>
      <c r="C83" s="51"/>
      <c r="D83" s="4" t="s">
        <v>77</v>
      </c>
      <c r="E83" s="157">
        <f>SUM(E84:E85)</f>
        <v>2091380</v>
      </c>
      <c r="F83" s="157">
        <f>SUM(F84:F85)</f>
        <v>915663</v>
      </c>
      <c r="G83" s="153">
        <f t="shared" si="2"/>
        <v>43.782717631420404</v>
      </c>
    </row>
    <row r="84" spans="1:7" ht="12.75">
      <c r="A84" s="15"/>
      <c r="B84" s="15"/>
      <c r="C84" s="25" t="s">
        <v>78</v>
      </c>
      <c r="D84" s="26" t="s">
        <v>79</v>
      </c>
      <c r="E84" s="101">
        <v>2031380</v>
      </c>
      <c r="F84" s="104">
        <v>869235</v>
      </c>
      <c r="G84" s="110">
        <f t="shared" si="2"/>
        <v>42.790369108684736</v>
      </c>
    </row>
    <row r="85" spans="1:7" ht="12.75">
      <c r="A85" s="35"/>
      <c r="B85" s="36"/>
      <c r="C85" s="53" t="s">
        <v>80</v>
      </c>
      <c r="D85" s="54" t="s">
        <v>81</v>
      </c>
      <c r="E85" s="106">
        <v>60000</v>
      </c>
      <c r="F85" s="105">
        <v>46428</v>
      </c>
      <c r="G85" s="110">
        <f t="shared" si="2"/>
        <v>77.38000000000001</v>
      </c>
    </row>
    <row r="86" spans="1:7" ht="14.25">
      <c r="A86" s="55">
        <v>758</v>
      </c>
      <c r="B86" s="10"/>
      <c r="C86" s="19"/>
      <c r="D86" s="11" t="s">
        <v>82</v>
      </c>
      <c r="E86" s="84">
        <f>SUM(E87,E89,E91,E93)</f>
        <v>15957577</v>
      </c>
      <c r="F86" s="84">
        <f>SUM(F87,F89,F91,F93)</f>
        <v>9374865</v>
      </c>
      <c r="G86" s="116">
        <f t="shared" si="2"/>
        <v>58.74867468914611</v>
      </c>
    </row>
    <row r="87" spans="1:7" ht="25.5">
      <c r="A87" s="267"/>
      <c r="B87" s="1">
        <v>75801</v>
      </c>
      <c r="C87" s="1"/>
      <c r="D87" s="2" t="s">
        <v>83</v>
      </c>
      <c r="E87" s="131">
        <v>12532651</v>
      </c>
      <c r="F87" s="129">
        <v>7712401</v>
      </c>
      <c r="G87" s="133">
        <f t="shared" si="2"/>
        <v>61.53846460736838</v>
      </c>
    </row>
    <row r="88" spans="1:7" ht="12.75">
      <c r="A88" s="265"/>
      <c r="B88" s="36"/>
      <c r="C88" s="22" t="s">
        <v>84</v>
      </c>
      <c r="D88" s="23" t="s">
        <v>85</v>
      </c>
      <c r="E88" s="86">
        <v>12532651</v>
      </c>
      <c r="F88" s="99">
        <v>7712401</v>
      </c>
      <c r="G88" s="113">
        <f t="shared" si="2"/>
        <v>61.53846460736838</v>
      </c>
    </row>
    <row r="89" spans="1:7" ht="25.5">
      <c r="A89" s="265"/>
      <c r="B89" s="3" t="s">
        <v>86</v>
      </c>
      <c r="C89" s="51"/>
      <c r="D89" s="4" t="s">
        <v>87</v>
      </c>
      <c r="E89" s="157">
        <v>100000</v>
      </c>
      <c r="F89" s="129">
        <v>0</v>
      </c>
      <c r="G89" s="118">
        <f t="shared" si="2"/>
        <v>0</v>
      </c>
    </row>
    <row r="90" spans="1:7" ht="12.75" customHeight="1">
      <c r="A90" s="266"/>
      <c r="B90" s="47"/>
      <c r="C90" s="53" t="s">
        <v>88</v>
      </c>
      <c r="D90" s="67" t="s">
        <v>89</v>
      </c>
      <c r="E90" s="124">
        <v>100000</v>
      </c>
      <c r="F90" s="127">
        <v>0</v>
      </c>
      <c r="G90" s="110">
        <f t="shared" si="2"/>
        <v>0</v>
      </c>
    </row>
    <row r="91" spans="1:7" ht="12.75" customHeight="1">
      <c r="A91" s="265"/>
      <c r="B91" s="21">
        <v>75803</v>
      </c>
      <c r="C91" s="1"/>
      <c r="D91" s="2" t="s">
        <v>90</v>
      </c>
      <c r="E91" s="77">
        <v>1748521</v>
      </c>
      <c r="F91" s="103">
        <v>874261</v>
      </c>
      <c r="G91" s="118">
        <f t="shared" si="2"/>
        <v>50.000028595595936</v>
      </c>
    </row>
    <row r="92" spans="1:7" ht="12.75">
      <c r="A92" s="15"/>
      <c r="B92" s="36"/>
      <c r="C92" s="22" t="s">
        <v>84</v>
      </c>
      <c r="D92" s="23" t="s">
        <v>85</v>
      </c>
      <c r="E92" s="86">
        <v>1748521</v>
      </c>
      <c r="F92" s="99">
        <v>874261</v>
      </c>
      <c r="G92" s="113">
        <f t="shared" si="2"/>
        <v>50.000028595595936</v>
      </c>
    </row>
    <row r="93" spans="1:7" ht="12.75">
      <c r="A93" s="39"/>
      <c r="B93" s="21" t="s">
        <v>91</v>
      </c>
      <c r="C93" s="1"/>
      <c r="D93" s="2" t="s">
        <v>92</v>
      </c>
      <c r="E93" s="77">
        <v>1576405</v>
      </c>
      <c r="F93" s="98">
        <v>788203</v>
      </c>
      <c r="G93" s="118">
        <f t="shared" si="2"/>
        <v>50.000031717737514</v>
      </c>
    </row>
    <row r="94" spans="1:7" ht="12.75" customHeight="1">
      <c r="A94" s="68"/>
      <c r="B94" s="36"/>
      <c r="C94" s="22" t="s">
        <v>84</v>
      </c>
      <c r="D94" s="23" t="s">
        <v>85</v>
      </c>
      <c r="E94" s="86">
        <v>1576405</v>
      </c>
      <c r="F94" s="99">
        <v>788203</v>
      </c>
      <c r="G94" s="113">
        <f t="shared" si="2"/>
        <v>50.000031717737514</v>
      </c>
    </row>
    <row r="95" spans="1:7" ht="14.25">
      <c r="A95" s="55">
        <v>801</v>
      </c>
      <c r="B95" s="10"/>
      <c r="C95" s="19"/>
      <c r="D95" s="11" t="s">
        <v>93</v>
      </c>
      <c r="E95" s="84">
        <f>SUM(E96,E98,E101,E103,E110,E114)</f>
        <v>452100</v>
      </c>
      <c r="F95" s="84">
        <f>SUM(F96,F98,F101,F103,F110,F114)</f>
        <v>110470</v>
      </c>
      <c r="G95" s="117">
        <f t="shared" si="2"/>
        <v>24.434859544348594</v>
      </c>
    </row>
    <row r="96" spans="1:7" ht="12.75" customHeight="1">
      <c r="A96" s="20"/>
      <c r="B96" s="21" t="s">
        <v>94</v>
      </c>
      <c r="C96" s="1"/>
      <c r="D96" s="2" t="s">
        <v>95</v>
      </c>
      <c r="E96" s="77">
        <v>25</v>
      </c>
      <c r="F96" s="98">
        <v>10</v>
      </c>
      <c r="G96" s="113">
        <f t="shared" si="2"/>
        <v>40</v>
      </c>
    </row>
    <row r="97" spans="1:7" ht="12.75" customHeight="1">
      <c r="A97" s="20"/>
      <c r="B97" s="36"/>
      <c r="C97" s="22" t="s">
        <v>44</v>
      </c>
      <c r="D97" s="23" t="s">
        <v>45</v>
      </c>
      <c r="E97" s="86">
        <v>25</v>
      </c>
      <c r="F97" s="98">
        <v>10</v>
      </c>
      <c r="G97" s="113">
        <f t="shared" si="2"/>
        <v>40</v>
      </c>
    </row>
    <row r="98" spans="1:7" ht="12.75" customHeight="1">
      <c r="A98" s="20"/>
      <c r="B98" s="57" t="s">
        <v>96</v>
      </c>
      <c r="C98" s="40"/>
      <c r="D98" s="14" t="s">
        <v>97</v>
      </c>
      <c r="E98" s="102">
        <f>SUM(E99:E100)</f>
        <v>11542</v>
      </c>
      <c r="F98" s="102">
        <f>SUM(F99:F100)</f>
        <v>9829</v>
      </c>
      <c r="G98" s="111">
        <f t="shared" si="2"/>
        <v>85.15855137757754</v>
      </c>
    </row>
    <row r="99" spans="1:7" ht="12.75" customHeight="1">
      <c r="A99" s="158"/>
      <c r="B99" s="42"/>
      <c r="C99" s="65" t="s">
        <v>64</v>
      </c>
      <c r="D99" s="66" t="s">
        <v>65</v>
      </c>
      <c r="E99" s="207">
        <v>150</v>
      </c>
      <c r="F99" s="136">
        <v>0</v>
      </c>
      <c r="G99" s="141">
        <f t="shared" si="2"/>
        <v>0</v>
      </c>
    </row>
    <row r="100" spans="1:7" ht="12.75">
      <c r="A100" s="74"/>
      <c r="B100" s="47"/>
      <c r="C100" s="53" t="s">
        <v>44</v>
      </c>
      <c r="D100" s="67" t="s">
        <v>45</v>
      </c>
      <c r="E100" s="92">
        <v>11392</v>
      </c>
      <c r="F100" s="140">
        <v>9829</v>
      </c>
      <c r="G100" s="142">
        <f t="shared" si="2"/>
        <v>86.27984550561798</v>
      </c>
    </row>
    <row r="101" spans="1:7" ht="12.75">
      <c r="A101" s="70"/>
      <c r="B101" s="69" t="s">
        <v>98</v>
      </c>
      <c r="C101" s="51"/>
      <c r="D101" s="4" t="s">
        <v>99</v>
      </c>
      <c r="E101" s="89">
        <v>13600</v>
      </c>
      <c r="F101" s="89">
        <v>12336</v>
      </c>
      <c r="G101" s="118">
        <f t="shared" si="2"/>
        <v>90.70588235294117</v>
      </c>
    </row>
    <row r="102" spans="1:7" ht="12" customHeight="1">
      <c r="A102" s="158"/>
      <c r="B102" s="47"/>
      <c r="C102" s="53" t="s">
        <v>44</v>
      </c>
      <c r="D102" s="67" t="s">
        <v>45</v>
      </c>
      <c r="E102" s="92">
        <v>13600</v>
      </c>
      <c r="F102" s="140">
        <v>12336</v>
      </c>
      <c r="G102" s="150">
        <f aca="true" t="shared" si="3" ref="G102:G169">PRODUCT(F102/E102)*100</f>
        <v>90.70588235294117</v>
      </c>
    </row>
    <row r="103" spans="1:7" ht="12.75">
      <c r="A103" s="39"/>
      <c r="B103" s="57">
        <v>80130</v>
      </c>
      <c r="C103" s="210"/>
      <c r="D103" s="71" t="s">
        <v>100</v>
      </c>
      <c r="E103" s="94">
        <f>SUM(E104:E109)</f>
        <v>89973</v>
      </c>
      <c r="F103" s="94">
        <f>SUM(F104:F109)</f>
        <v>61304</v>
      </c>
      <c r="G103" s="113">
        <f t="shared" si="3"/>
        <v>68.1359963544619</v>
      </c>
    </row>
    <row r="104" spans="1:7" ht="12.75" customHeight="1">
      <c r="A104" s="41"/>
      <c r="B104" s="42"/>
      <c r="C104" s="65" t="s">
        <v>40</v>
      </c>
      <c r="D104" s="66" t="s">
        <v>163</v>
      </c>
      <c r="E104" s="207">
        <v>600</v>
      </c>
      <c r="F104" s="134">
        <v>529</v>
      </c>
      <c r="G104" s="143">
        <f t="shared" si="3"/>
        <v>88.16666666666667</v>
      </c>
    </row>
    <row r="105" spans="1:7" ht="48">
      <c r="A105" s="44"/>
      <c r="B105" s="44"/>
      <c r="C105" s="59" t="s">
        <v>42</v>
      </c>
      <c r="D105" s="34" t="s">
        <v>43</v>
      </c>
      <c r="E105" s="206">
        <v>14550</v>
      </c>
      <c r="F105" s="201">
        <v>9049</v>
      </c>
      <c r="G105" s="143">
        <f t="shared" si="3"/>
        <v>62.19243986254296</v>
      </c>
    </row>
    <row r="106" spans="1:7" ht="12.75">
      <c r="A106" s="44"/>
      <c r="B106" s="44"/>
      <c r="C106" s="59" t="s">
        <v>62</v>
      </c>
      <c r="D106" s="34" t="s">
        <v>63</v>
      </c>
      <c r="E106" s="211">
        <v>25320</v>
      </c>
      <c r="F106" s="208">
        <v>13186</v>
      </c>
      <c r="G106" s="143">
        <f t="shared" si="3"/>
        <v>52.07740916271722</v>
      </c>
    </row>
    <row r="107" spans="1:7" ht="12.75">
      <c r="A107" s="44"/>
      <c r="B107" s="44"/>
      <c r="C107" s="59" t="s">
        <v>160</v>
      </c>
      <c r="D107" s="34" t="s">
        <v>161</v>
      </c>
      <c r="E107" s="211">
        <v>4400</v>
      </c>
      <c r="F107" s="208">
        <v>4400</v>
      </c>
      <c r="G107" s="143">
        <f t="shared" si="3"/>
        <v>100</v>
      </c>
    </row>
    <row r="108" spans="1:7" ht="12.75">
      <c r="A108" s="44"/>
      <c r="B108" s="44"/>
      <c r="C108" s="59" t="s">
        <v>44</v>
      </c>
      <c r="D108" s="34" t="s">
        <v>45</v>
      </c>
      <c r="E108" s="211">
        <v>39480</v>
      </c>
      <c r="F108" s="208">
        <v>28518</v>
      </c>
      <c r="G108" s="143">
        <f t="shared" si="3"/>
        <v>72.23404255319149</v>
      </c>
    </row>
    <row r="109" spans="1:7" ht="12.75">
      <c r="A109" s="44"/>
      <c r="B109" s="47"/>
      <c r="C109" s="53" t="s">
        <v>148</v>
      </c>
      <c r="D109" s="67" t="s">
        <v>149</v>
      </c>
      <c r="E109" s="92">
        <v>5623</v>
      </c>
      <c r="F109" s="209">
        <v>5622</v>
      </c>
      <c r="G109" s="143">
        <f t="shared" si="3"/>
        <v>99.98221589898631</v>
      </c>
    </row>
    <row r="110" spans="1:7" ht="25.5">
      <c r="A110" s="12"/>
      <c r="B110" s="222" t="s">
        <v>101</v>
      </c>
      <c r="C110" s="40"/>
      <c r="D110" s="14" t="s">
        <v>102</v>
      </c>
      <c r="E110" s="148">
        <f>SUM(E111:E113)</f>
        <v>85630</v>
      </c>
      <c r="F110" s="148">
        <f>SUM(F111:F113)</f>
        <v>26991</v>
      </c>
      <c r="G110" s="113">
        <f t="shared" si="3"/>
        <v>31.520495153567673</v>
      </c>
    </row>
    <row r="111" spans="1:7" ht="12.75">
      <c r="A111" s="44"/>
      <c r="B111" s="42"/>
      <c r="C111" s="65" t="s">
        <v>62</v>
      </c>
      <c r="D111" s="72" t="s">
        <v>63</v>
      </c>
      <c r="E111" s="134">
        <v>50250</v>
      </c>
      <c r="F111" s="136">
        <v>20825</v>
      </c>
      <c r="G111" s="149">
        <f t="shared" si="3"/>
        <v>41.442786069651746</v>
      </c>
    </row>
    <row r="112" spans="1:7" ht="12.75">
      <c r="A112" s="47"/>
      <c r="B112" s="47"/>
      <c r="C112" s="53" t="s">
        <v>44</v>
      </c>
      <c r="D112" s="54" t="s">
        <v>45</v>
      </c>
      <c r="E112" s="109">
        <v>26140</v>
      </c>
      <c r="F112" s="140">
        <v>5506</v>
      </c>
      <c r="G112" s="150">
        <f t="shared" si="3"/>
        <v>21.063504208110174</v>
      </c>
    </row>
    <row r="113" spans="1:7" ht="36">
      <c r="A113" s="44"/>
      <c r="B113" s="47"/>
      <c r="C113" s="53" t="s">
        <v>164</v>
      </c>
      <c r="D113" s="54" t="s">
        <v>165</v>
      </c>
      <c r="E113" s="126">
        <v>9240</v>
      </c>
      <c r="F113" s="144">
        <v>660</v>
      </c>
      <c r="G113" s="150">
        <f t="shared" si="3"/>
        <v>7.142857142857142</v>
      </c>
    </row>
    <row r="114" spans="1:7" ht="12.75">
      <c r="A114" s="44"/>
      <c r="B114" s="3" t="s">
        <v>166</v>
      </c>
      <c r="C114" s="3"/>
      <c r="D114" s="52" t="s">
        <v>167</v>
      </c>
      <c r="E114" s="212">
        <f>SUM(E115:E116)</f>
        <v>251330</v>
      </c>
      <c r="F114" s="139">
        <v>0</v>
      </c>
      <c r="G114" s="147">
        <f t="shared" si="3"/>
        <v>0</v>
      </c>
    </row>
    <row r="115" spans="1:7" ht="24">
      <c r="A115" s="44"/>
      <c r="B115" s="15"/>
      <c r="C115" s="59" t="s">
        <v>168</v>
      </c>
      <c r="D115" s="60" t="s">
        <v>107</v>
      </c>
      <c r="E115" s="123">
        <v>62833</v>
      </c>
      <c r="F115" s="214">
        <v>0</v>
      </c>
      <c r="G115" s="141">
        <f t="shared" si="3"/>
        <v>0</v>
      </c>
    </row>
    <row r="116" spans="1:7" ht="36">
      <c r="A116" s="44"/>
      <c r="B116" s="35"/>
      <c r="C116" s="53" t="s">
        <v>169</v>
      </c>
      <c r="D116" s="54" t="s">
        <v>75</v>
      </c>
      <c r="E116" s="124">
        <v>188497</v>
      </c>
      <c r="F116" s="127">
        <v>0</v>
      </c>
      <c r="G116" s="142">
        <f t="shared" si="3"/>
        <v>0</v>
      </c>
    </row>
    <row r="117" spans="1:7" ht="14.25">
      <c r="A117" s="9" t="s">
        <v>170</v>
      </c>
      <c r="B117" s="9"/>
      <c r="C117" s="56"/>
      <c r="D117" s="213" t="s">
        <v>171</v>
      </c>
      <c r="E117" s="189">
        <v>74071</v>
      </c>
      <c r="F117" s="107">
        <v>28017</v>
      </c>
      <c r="G117" s="215">
        <f t="shared" si="3"/>
        <v>37.82451971756828</v>
      </c>
    </row>
    <row r="118" spans="1:7" ht="12.75">
      <c r="A118" s="15"/>
      <c r="B118" s="69" t="s">
        <v>172</v>
      </c>
      <c r="C118" s="51"/>
      <c r="D118" s="4" t="s">
        <v>173</v>
      </c>
      <c r="E118" s="157">
        <f>SUM(E119:E120)</f>
        <v>74071</v>
      </c>
      <c r="F118" s="157">
        <f>SUM(F119:F120)</f>
        <v>28017</v>
      </c>
      <c r="G118" s="141">
        <f t="shared" si="3"/>
        <v>37.82451971756828</v>
      </c>
    </row>
    <row r="119" spans="1:7" ht="48">
      <c r="A119" s="44"/>
      <c r="B119" s="44"/>
      <c r="C119" s="59" t="s">
        <v>174</v>
      </c>
      <c r="D119" s="34" t="s">
        <v>175</v>
      </c>
      <c r="E119" s="123">
        <v>55553</v>
      </c>
      <c r="F119" s="214">
        <v>21013</v>
      </c>
      <c r="G119" s="141">
        <f t="shared" si="3"/>
        <v>37.825139956438</v>
      </c>
    </row>
    <row r="120" spans="1:7" ht="48">
      <c r="A120" s="47"/>
      <c r="B120" s="47"/>
      <c r="C120" s="53" t="s">
        <v>176</v>
      </c>
      <c r="D120" s="67" t="s">
        <v>175</v>
      </c>
      <c r="E120" s="124">
        <v>18518</v>
      </c>
      <c r="F120" s="127">
        <v>7004</v>
      </c>
      <c r="G120" s="142">
        <f t="shared" si="3"/>
        <v>37.82265903445297</v>
      </c>
    </row>
    <row r="121" spans="1:7" ht="14.25">
      <c r="A121" s="9">
        <v>851</v>
      </c>
      <c r="B121" s="10"/>
      <c r="C121" s="19"/>
      <c r="D121" s="11" t="s">
        <v>17</v>
      </c>
      <c r="E121" s="84">
        <v>693500</v>
      </c>
      <c r="F121" s="107">
        <v>346683</v>
      </c>
      <c r="G121" s="135">
        <f t="shared" si="3"/>
        <v>49.990338860850756</v>
      </c>
    </row>
    <row r="122" spans="1:7" ht="38.25">
      <c r="A122" s="58"/>
      <c r="B122" s="1">
        <v>85156</v>
      </c>
      <c r="C122" s="1"/>
      <c r="D122" s="2" t="s">
        <v>18</v>
      </c>
      <c r="E122" s="131">
        <v>693500</v>
      </c>
      <c r="F122" s="129">
        <v>346683</v>
      </c>
      <c r="G122" s="118">
        <f t="shared" si="3"/>
        <v>49.990338860850756</v>
      </c>
    </row>
    <row r="123" spans="1:7" ht="36">
      <c r="A123" s="15"/>
      <c r="B123" s="24"/>
      <c r="C123" s="25" t="s">
        <v>23</v>
      </c>
      <c r="D123" s="26" t="s">
        <v>7</v>
      </c>
      <c r="E123" s="125">
        <v>693500</v>
      </c>
      <c r="F123" s="115">
        <v>346683</v>
      </c>
      <c r="G123" s="113">
        <f t="shared" si="3"/>
        <v>49.990338860850756</v>
      </c>
    </row>
    <row r="124" spans="1:7" ht="14.25">
      <c r="A124" s="9" t="s">
        <v>131</v>
      </c>
      <c r="B124" s="73"/>
      <c r="C124" s="37"/>
      <c r="D124" s="38" t="s">
        <v>103</v>
      </c>
      <c r="E124" s="95">
        <f>SUM(E125,E127,E133,E135,E137,E140)</f>
        <v>883525</v>
      </c>
      <c r="F124" s="95">
        <f>SUM(F125,F127,F133,F135,F137,F140)</f>
        <v>400665</v>
      </c>
      <c r="G124" s="117">
        <f t="shared" si="3"/>
        <v>45.348462126142444</v>
      </c>
    </row>
    <row r="125" spans="1:7" ht="12.75" customHeight="1">
      <c r="A125" s="58"/>
      <c r="B125" s="21" t="s">
        <v>104</v>
      </c>
      <c r="C125" s="1"/>
      <c r="D125" s="2" t="s">
        <v>105</v>
      </c>
      <c r="E125" s="77">
        <v>122040</v>
      </c>
      <c r="F125" s="98">
        <v>45765</v>
      </c>
      <c r="G125" s="118">
        <f t="shared" si="3"/>
        <v>37.5</v>
      </c>
    </row>
    <row r="126" spans="1:7" ht="36">
      <c r="A126" s="15"/>
      <c r="B126" s="36"/>
      <c r="C126" s="22" t="s">
        <v>164</v>
      </c>
      <c r="D126" s="23" t="s">
        <v>165</v>
      </c>
      <c r="E126" s="119">
        <v>122040</v>
      </c>
      <c r="F126" s="115">
        <v>45765</v>
      </c>
      <c r="G126" s="143">
        <f t="shared" si="3"/>
        <v>37.5</v>
      </c>
    </row>
    <row r="127" spans="1:7" ht="12.75">
      <c r="A127" s="39"/>
      <c r="B127" s="13" t="s">
        <v>108</v>
      </c>
      <c r="C127" s="40"/>
      <c r="D127" s="14" t="s">
        <v>109</v>
      </c>
      <c r="E127" s="85">
        <f>SUM(E128:E132)</f>
        <v>634542</v>
      </c>
      <c r="F127" s="85">
        <f>SUM(F128:F132)</f>
        <v>306092</v>
      </c>
      <c r="G127" s="118">
        <f t="shared" si="3"/>
        <v>48.23825688449307</v>
      </c>
    </row>
    <row r="128" spans="1:7" ht="12.75">
      <c r="A128" s="44"/>
      <c r="B128" s="42"/>
      <c r="C128" s="43" t="s">
        <v>62</v>
      </c>
      <c r="D128" s="72" t="s">
        <v>63</v>
      </c>
      <c r="E128" s="205">
        <v>144000</v>
      </c>
      <c r="F128" s="136">
        <v>77278</v>
      </c>
      <c r="G128" s="141">
        <f t="shared" si="3"/>
        <v>53.665277777777774</v>
      </c>
    </row>
    <row r="129" spans="1:7" ht="12.75">
      <c r="A129" s="44"/>
      <c r="B129" s="44"/>
      <c r="C129" s="45" t="s">
        <v>64</v>
      </c>
      <c r="D129" s="60" t="s">
        <v>65</v>
      </c>
      <c r="E129" s="206">
        <v>100</v>
      </c>
      <c r="F129" s="139">
        <v>0</v>
      </c>
      <c r="G129" s="143">
        <f t="shared" si="3"/>
        <v>0</v>
      </c>
    </row>
    <row r="130" spans="1:7" ht="12.75">
      <c r="A130" s="44"/>
      <c r="B130" s="44"/>
      <c r="C130" s="45" t="s">
        <v>44</v>
      </c>
      <c r="D130" s="60" t="s">
        <v>45</v>
      </c>
      <c r="E130" s="206">
        <v>2041</v>
      </c>
      <c r="F130" s="139">
        <v>2036</v>
      </c>
      <c r="G130" s="143">
        <f t="shared" si="3"/>
        <v>99.75502204801568</v>
      </c>
    </row>
    <row r="131" spans="1:7" ht="24">
      <c r="A131" s="44"/>
      <c r="B131" s="44"/>
      <c r="C131" s="45" t="s">
        <v>106</v>
      </c>
      <c r="D131" s="60" t="s">
        <v>107</v>
      </c>
      <c r="E131" s="206">
        <v>488400</v>
      </c>
      <c r="F131" s="195">
        <v>226777</v>
      </c>
      <c r="G131" s="143">
        <f t="shared" si="3"/>
        <v>46.43263718263718</v>
      </c>
    </row>
    <row r="132" spans="1:7" ht="12.75">
      <c r="A132" s="44"/>
      <c r="B132" s="47"/>
      <c r="C132" s="48" t="s">
        <v>148</v>
      </c>
      <c r="D132" s="54" t="s">
        <v>149</v>
      </c>
      <c r="E132" s="156">
        <v>1</v>
      </c>
      <c r="F132" s="144">
        <v>1</v>
      </c>
      <c r="G132" s="142">
        <f t="shared" si="3"/>
        <v>100</v>
      </c>
    </row>
    <row r="133" spans="1:7" ht="12.75">
      <c r="A133" s="44"/>
      <c r="B133" s="69" t="s">
        <v>177</v>
      </c>
      <c r="C133" s="108"/>
      <c r="D133" s="197" t="s">
        <v>178</v>
      </c>
      <c r="E133" s="216">
        <v>55114</v>
      </c>
      <c r="F133" s="144">
        <v>17183</v>
      </c>
      <c r="G133" s="142">
        <f t="shared" si="3"/>
        <v>31.177196356642593</v>
      </c>
    </row>
    <row r="134" spans="1:7" ht="36">
      <c r="A134" s="44"/>
      <c r="B134" s="79"/>
      <c r="C134" s="80" t="s">
        <v>164</v>
      </c>
      <c r="D134" s="5" t="s">
        <v>165</v>
      </c>
      <c r="E134" s="155">
        <v>55114</v>
      </c>
      <c r="F134" s="144">
        <v>17183</v>
      </c>
      <c r="G134" s="143">
        <f t="shared" si="3"/>
        <v>31.177196356642593</v>
      </c>
    </row>
    <row r="135" spans="1:7" ht="25.5">
      <c r="A135" s="15"/>
      <c r="B135" s="1" t="s">
        <v>110</v>
      </c>
      <c r="C135" s="1"/>
      <c r="D135" s="2" t="s">
        <v>111</v>
      </c>
      <c r="E135" s="131">
        <v>6520</v>
      </c>
      <c r="F135" s="146">
        <v>4920</v>
      </c>
      <c r="G135" s="118">
        <f t="shared" si="3"/>
        <v>75.4601226993865</v>
      </c>
    </row>
    <row r="136" spans="1:7" ht="36">
      <c r="A136" s="15"/>
      <c r="B136" s="16"/>
      <c r="C136" s="17" t="s">
        <v>23</v>
      </c>
      <c r="D136" s="18" t="s">
        <v>7</v>
      </c>
      <c r="E136" s="119">
        <v>6520</v>
      </c>
      <c r="F136" s="144">
        <v>4920</v>
      </c>
      <c r="G136" s="142">
        <f t="shared" si="3"/>
        <v>75.4601226993865</v>
      </c>
    </row>
    <row r="137" spans="1:7" ht="12.75">
      <c r="A137" s="15"/>
      <c r="B137" s="13" t="s">
        <v>112</v>
      </c>
      <c r="C137" s="40"/>
      <c r="D137" s="14" t="s">
        <v>113</v>
      </c>
      <c r="E137" s="85">
        <f>SUM(E138:E139)</f>
        <v>15095</v>
      </c>
      <c r="F137" s="85">
        <f>SUM(F138:F139)</f>
        <v>2999</v>
      </c>
      <c r="G137" s="111">
        <f t="shared" si="3"/>
        <v>19.867505796621398</v>
      </c>
    </row>
    <row r="138" spans="1:7" ht="12.75">
      <c r="A138" s="44"/>
      <c r="B138" s="42"/>
      <c r="C138" s="65" t="s">
        <v>64</v>
      </c>
      <c r="D138" s="66" t="s">
        <v>65</v>
      </c>
      <c r="E138" s="207">
        <v>100</v>
      </c>
      <c r="F138" s="202">
        <v>0</v>
      </c>
      <c r="G138" s="141">
        <f t="shared" si="3"/>
        <v>0</v>
      </c>
    </row>
    <row r="139" spans="1:7" ht="12.75">
      <c r="A139" s="44"/>
      <c r="B139" s="47"/>
      <c r="C139" s="53" t="s">
        <v>44</v>
      </c>
      <c r="D139" s="67" t="s">
        <v>45</v>
      </c>
      <c r="E139" s="92">
        <v>14995</v>
      </c>
      <c r="F139" s="209">
        <v>2999</v>
      </c>
      <c r="G139" s="142">
        <f t="shared" si="3"/>
        <v>20</v>
      </c>
    </row>
    <row r="140" spans="1:7" ht="25.5">
      <c r="A140" s="15"/>
      <c r="B140" s="218" t="s">
        <v>179</v>
      </c>
      <c r="C140" s="218"/>
      <c r="D140" s="160" t="s">
        <v>180</v>
      </c>
      <c r="E140" s="216">
        <f>SUM(E141:E142)</f>
        <v>50214</v>
      </c>
      <c r="F140" s="216">
        <f>SUM(F141:F142)</f>
        <v>23706</v>
      </c>
      <c r="G140" s="147">
        <f t="shared" si="3"/>
        <v>47.20994145059147</v>
      </c>
    </row>
    <row r="141" spans="1:7" ht="12.75">
      <c r="A141" s="15"/>
      <c r="B141" s="217"/>
      <c r="C141" s="75" t="s">
        <v>44</v>
      </c>
      <c r="D141" s="72" t="s">
        <v>45</v>
      </c>
      <c r="E141" s="122">
        <v>27714</v>
      </c>
      <c r="F141" s="91">
        <v>21456</v>
      </c>
      <c r="G141" s="143">
        <f t="shared" si="3"/>
        <v>77.41935483870968</v>
      </c>
    </row>
    <row r="142" spans="1:7" ht="36">
      <c r="A142" s="47"/>
      <c r="B142" s="35"/>
      <c r="C142" s="78" t="s">
        <v>52</v>
      </c>
      <c r="D142" s="54" t="s">
        <v>162</v>
      </c>
      <c r="E142" s="124">
        <v>22500</v>
      </c>
      <c r="F142" s="127">
        <v>2250</v>
      </c>
      <c r="G142" s="143">
        <f t="shared" si="3"/>
        <v>10</v>
      </c>
    </row>
    <row r="143" spans="1:7" ht="14.25" customHeight="1">
      <c r="A143" s="55" t="s">
        <v>114</v>
      </c>
      <c r="B143" s="192"/>
      <c r="C143" s="193"/>
      <c r="D143" s="11" t="s">
        <v>115</v>
      </c>
      <c r="E143" s="128">
        <f>SUM(E144,E147,E149)</f>
        <v>262869</v>
      </c>
      <c r="F143" s="128">
        <f>SUM(F144,F147,F149)</f>
        <v>158502</v>
      </c>
      <c r="G143" s="280">
        <f t="shared" si="3"/>
        <v>60.29695399609692</v>
      </c>
    </row>
    <row r="144" spans="1:7" ht="12.75" customHeight="1">
      <c r="A144" s="39"/>
      <c r="B144" s="13">
        <v>85321</v>
      </c>
      <c r="C144" s="40"/>
      <c r="D144" s="14" t="s">
        <v>19</v>
      </c>
      <c r="E144" s="148">
        <f>SUM(E145:E146)</f>
        <v>74281</v>
      </c>
      <c r="F144" s="148">
        <f>SUM(F145:F146)</f>
        <v>35981</v>
      </c>
      <c r="G144" s="147">
        <f t="shared" si="3"/>
        <v>48.4390355541794</v>
      </c>
    </row>
    <row r="145" spans="1:7" ht="12.75">
      <c r="A145" s="227"/>
      <c r="B145" s="228"/>
      <c r="C145" s="277" t="s">
        <v>44</v>
      </c>
      <c r="D145" s="5" t="s">
        <v>45</v>
      </c>
      <c r="E145" s="278">
        <v>20581</v>
      </c>
      <c r="F145" s="99">
        <v>8463</v>
      </c>
      <c r="G145" s="279">
        <f t="shared" si="3"/>
        <v>41.120450901316744</v>
      </c>
    </row>
    <row r="146" spans="1:7" ht="36">
      <c r="A146" s="44"/>
      <c r="B146" s="47"/>
      <c r="C146" s="48" t="s">
        <v>23</v>
      </c>
      <c r="D146" s="54" t="s">
        <v>7</v>
      </c>
      <c r="E146" s="126">
        <v>53700</v>
      </c>
      <c r="F146" s="144">
        <v>27518</v>
      </c>
      <c r="G146" s="150">
        <f t="shared" si="3"/>
        <v>51.24394785847299</v>
      </c>
    </row>
    <row r="147" spans="1:7" ht="25.5">
      <c r="A147" s="39"/>
      <c r="B147" s="1" t="s">
        <v>116</v>
      </c>
      <c r="C147" s="151"/>
      <c r="D147" s="152" t="s">
        <v>117</v>
      </c>
      <c r="E147" s="131">
        <v>5000</v>
      </c>
      <c r="F147" s="146">
        <v>3597</v>
      </c>
      <c r="G147" s="153">
        <f t="shared" si="3"/>
        <v>71.94</v>
      </c>
    </row>
    <row r="148" spans="1:7" ht="12.75">
      <c r="A148" s="15"/>
      <c r="B148" s="36"/>
      <c r="C148" s="22" t="s">
        <v>44</v>
      </c>
      <c r="D148" s="23" t="s">
        <v>45</v>
      </c>
      <c r="E148" s="86">
        <v>5000</v>
      </c>
      <c r="F148" s="99">
        <v>3597</v>
      </c>
      <c r="G148" s="145">
        <f t="shared" si="3"/>
        <v>71.94</v>
      </c>
    </row>
    <row r="149" spans="1:7" ht="12.75">
      <c r="A149" s="15"/>
      <c r="B149" s="57" t="s">
        <v>118</v>
      </c>
      <c r="C149" s="218"/>
      <c r="D149" s="71" t="s">
        <v>20</v>
      </c>
      <c r="E149" s="219">
        <f>SUM(E150:E151)</f>
        <v>183588</v>
      </c>
      <c r="F149" s="219">
        <f>SUM(F150:F151)</f>
        <v>118924</v>
      </c>
      <c r="G149" s="159">
        <f t="shared" si="3"/>
        <v>64.77765431291806</v>
      </c>
    </row>
    <row r="150" spans="1:7" ht="12.75">
      <c r="A150" s="15"/>
      <c r="B150" s="57"/>
      <c r="C150" s="75" t="s">
        <v>64</v>
      </c>
      <c r="D150" s="72" t="s">
        <v>65</v>
      </c>
      <c r="E150" s="154">
        <v>100</v>
      </c>
      <c r="F150" s="220">
        <v>0</v>
      </c>
      <c r="G150" s="111">
        <f t="shared" si="3"/>
        <v>0</v>
      </c>
    </row>
    <row r="151" spans="1:7" ht="12.75">
      <c r="A151" s="15"/>
      <c r="B151" s="35"/>
      <c r="C151" s="78" t="s">
        <v>44</v>
      </c>
      <c r="D151" s="54" t="s">
        <v>45</v>
      </c>
      <c r="E151" s="126">
        <v>183488</v>
      </c>
      <c r="F151" s="221">
        <v>118924</v>
      </c>
      <c r="G151" s="112">
        <f t="shared" si="3"/>
        <v>64.81295779560516</v>
      </c>
    </row>
    <row r="152" spans="1:7" ht="14.25">
      <c r="A152" s="9">
        <v>854</v>
      </c>
      <c r="B152" s="9"/>
      <c r="C152" s="37"/>
      <c r="D152" s="38" t="s">
        <v>119</v>
      </c>
      <c r="E152" s="95">
        <f>SUM(E153,E156,E161,E163,E166)</f>
        <v>602063</v>
      </c>
      <c r="F152" s="95">
        <f>SUM(F153,F156,F161,F163,F166)</f>
        <v>328483</v>
      </c>
      <c r="G152" s="135">
        <f t="shared" si="3"/>
        <v>54.55957266930537</v>
      </c>
    </row>
    <row r="153" spans="1:7" ht="14.25">
      <c r="A153" s="20"/>
      <c r="B153" s="69" t="s">
        <v>181</v>
      </c>
      <c r="C153" s="3"/>
      <c r="D153" s="52" t="s">
        <v>182</v>
      </c>
      <c r="E153" s="212">
        <f>SUM(E154:E155)</f>
        <v>20091</v>
      </c>
      <c r="F153" s="212">
        <f>SUM(F154:F155)</f>
        <v>20301</v>
      </c>
      <c r="G153" s="147">
        <f t="shared" si="3"/>
        <v>101.0452441391668</v>
      </c>
    </row>
    <row r="154" spans="1:7" ht="12.75" customHeight="1">
      <c r="A154" s="20"/>
      <c r="B154" s="15"/>
      <c r="C154" s="25" t="s">
        <v>62</v>
      </c>
      <c r="D154" s="26" t="s">
        <v>63</v>
      </c>
      <c r="E154" s="125">
        <v>14000</v>
      </c>
      <c r="F154" s="100">
        <v>14210</v>
      </c>
      <c r="G154" s="143">
        <f t="shared" si="3"/>
        <v>101.49999999999999</v>
      </c>
    </row>
    <row r="155" spans="1:7" ht="12" customHeight="1">
      <c r="A155" s="20"/>
      <c r="B155" s="15"/>
      <c r="C155" s="25" t="s">
        <v>148</v>
      </c>
      <c r="D155" s="26" t="s">
        <v>149</v>
      </c>
      <c r="E155" s="125">
        <v>6091</v>
      </c>
      <c r="F155" s="106">
        <v>6091</v>
      </c>
      <c r="G155" s="143">
        <f t="shared" si="3"/>
        <v>100</v>
      </c>
    </row>
    <row r="156" spans="1:7" ht="12.75">
      <c r="A156" s="70"/>
      <c r="B156" s="69" t="s">
        <v>120</v>
      </c>
      <c r="C156" s="3"/>
      <c r="D156" s="52" t="s">
        <v>121</v>
      </c>
      <c r="E156" s="212">
        <f>SUM(E157,E158:E160)</f>
        <v>34861</v>
      </c>
      <c r="F156" s="85">
        <f>SUM(F157,F158:F160)</f>
        <v>17683</v>
      </c>
      <c r="G156" s="118">
        <f t="shared" si="3"/>
        <v>50.72430509738677</v>
      </c>
    </row>
    <row r="157" spans="1:7" ht="48">
      <c r="A157" s="74"/>
      <c r="B157" s="42"/>
      <c r="C157" s="65" t="s">
        <v>42</v>
      </c>
      <c r="D157" s="66" t="s">
        <v>122</v>
      </c>
      <c r="E157" s="205">
        <v>300</v>
      </c>
      <c r="F157" s="138">
        <v>0</v>
      </c>
      <c r="G157" s="141">
        <f t="shared" si="3"/>
        <v>0</v>
      </c>
    </row>
    <row r="158" spans="1:7" ht="12.75">
      <c r="A158" s="74"/>
      <c r="B158" s="44"/>
      <c r="C158" s="59" t="s">
        <v>62</v>
      </c>
      <c r="D158" s="34" t="s">
        <v>123</v>
      </c>
      <c r="E158" s="206">
        <v>23730</v>
      </c>
      <c r="F158" s="139">
        <v>7449</v>
      </c>
      <c r="G158" s="143">
        <f t="shared" si="3"/>
        <v>31.39064475347661</v>
      </c>
    </row>
    <row r="159" spans="1:7" ht="12.75">
      <c r="A159" s="74"/>
      <c r="B159" s="44"/>
      <c r="C159" s="59" t="s">
        <v>44</v>
      </c>
      <c r="D159" s="34" t="s">
        <v>45</v>
      </c>
      <c r="E159" s="206">
        <v>800</v>
      </c>
      <c r="F159" s="139">
        <v>203</v>
      </c>
      <c r="G159" s="143">
        <f t="shared" si="3"/>
        <v>25.374999999999996</v>
      </c>
    </row>
    <row r="160" spans="1:7" ht="12.75">
      <c r="A160" s="74"/>
      <c r="B160" s="47"/>
      <c r="C160" s="53" t="s">
        <v>148</v>
      </c>
      <c r="D160" s="67" t="s">
        <v>149</v>
      </c>
      <c r="E160" s="156">
        <v>10031</v>
      </c>
      <c r="F160" s="140">
        <v>10031</v>
      </c>
      <c r="G160" s="142">
        <f t="shared" si="3"/>
        <v>100</v>
      </c>
    </row>
    <row r="161" spans="1:7" ht="25.5">
      <c r="A161" s="70"/>
      <c r="B161" s="224" t="s">
        <v>124</v>
      </c>
      <c r="C161" s="1"/>
      <c r="D161" s="2" t="s">
        <v>183</v>
      </c>
      <c r="E161" s="131">
        <v>55</v>
      </c>
      <c r="F161" s="146">
        <v>26</v>
      </c>
      <c r="G161" s="118">
        <f t="shared" si="3"/>
        <v>47.27272727272727</v>
      </c>
    </row>
    <row r="162" spans="1:7" ht="14.25">
      <c r="A162" s="20"/>
      <c r="B162" s="35"/>
      <c r="C162" s="22" t="s">
        <v>44</v>
      </c>
      <c r="D162" s="23" t="s">
        <v>45</v>
      </c>
      <c r="E162" s="119">
        <v>55</v>
      </c>
      <c r="F162" s="115">
        <v>26</v>
      </c>
      <c r="G162" s="145">
        <f t="shared" si="3"/>
        <v>47.27272727272727</v>
      </c>
    </row>
    <row r="163" spans="1:7" ht="12.75">
      <c r="A163" s="39"/>
      <c r="B163" s="57" t="s">
        <v>125</v>
      </c>
      <c r="C163" s="3"/>
      <c r="D163" s="52" t="s">
        <v>126</v>
      </c>
      <c r="E163" s="216">
        <f>SUM(E164:E165)</f>
        <v>37656</v>
      </c>
      <c r="F163" s="89">
        <f>SUM(F164:F165)</f>
        <v>35773</v>
      </c>
      <c r="G163" s="118">
        <f t="shared" si="3"/>
        <v>94.99946887614192</v>
      </c>
    </row>
    <row r="164" spans="1:7" ht="12.75">
      <c r="A164" s="44"/>
      <c r="B164" s="64"/>
      <c r="C164" s="25" t="s">
        <v>62</v>
      </c>
      <c r="D164" s="34" t="s">
        <v>63</v>
      </c>
      <c r="E164" s="205">
        <v>20000</v>
      </c>
      <c r="F164" s="132">
        <v>18117</v>
      </c>
      <c r="G164" s="111">
        <f t="shared" si="3"/>
        <v>90.58500000000001</v>
      </c>
    </row>
    <row r="165" spans="1:7" ht="12.75">
      <c r="A165" s="44"/>
      <c r="B165" s="35"/>
      <c r="C165" s="22" t="s">
        <v>148</v>
      </c>
      <c r="D165" s="67" t="s">
        <v>149</v>
      </c>
      <c r="E165" s="156">
        <v>17656</v>
      </c>
      <c r="F165" s="103">
        <v>17656</v>
      </c>
      <c r="G165" s="112">
        <f t="shared" si="3"/>
        <v>100</v>
      </c>
    </row>
    <row r="166" spans="1:7" ht="12.75">
      <c r="A166" s="44"/>
      <c r="B166" s="39" t="s">
        <v>127</v>
      </c>
      <c r="C166" s="222"/>
      <c r="D166" s="223" t="s">
        <v>128</v>
      </c>
      <c r="E166" s="225">
        <f>SUM(E167:E168)</f>
        <v>509400</v>
      </c>
      <c r="F166" s="225">
        <f>SUM(F167:F168)</f>
        <v>254700</v>
      </c>
      <c r="G166" s="118">
        <f t="shared" si="3"/>
        <v>50</v>
      </c>
    </row>
    <row r="167" spans="1:7" ht="48">
      <c r="A167" s="44"/>
      <c r="B167" s="42"/>
      <c r="C167" s="65" t="s">
        <v>174</v>
      </c>
      <c r="D167" s="66" t="s">
        <v>175</v>
      </c>
      <c r="E167" s="122">
        <v>346647</v>
      </c>
      <c r="F167" s="214">
        <v>173323</v>
      </c>
      <c r="G167" s="143">
        <f t="shared" si="3"/>
        <v>49.99985576104798</v>
      </c>
    </row>
    <row r="168" spans="1:7" ht="48">
      <c r="A168" s="44"/>
      <c r="B168" s="47"/>
      <c r="C168" s="53" t="s">
        <v>176</v>
      </c>
      <c r="D168" s="67" t="s">
        <v>175</v>
      </c>
      <c r="E168" s="124">
        <v>162753</v>
      </c>
      <c r="F168" s="127">
        <v>81377</v>
      </c>
      <c r="G168" s="143">
        <f t="shared" si="3"/>
        <v>50.00030721399913</v>
      </c>
    </row>
    <row r="169" spans="1:7" ht="14.25">
      <c r="A169" s="268" t="s">
        <v>21</v>
      </c>
      <c r="B169" s="269"/>
      <c r="C169" s="269"/>
      <c r="D169" s="270"/>
      <c r="E169" s="84">
        <f>SUM(E13,E16,E21,E24,E37,E42,E51,E71,E82,E86,E95,E117,E121,E124,E143,E152)</f>
        <v>29640877</v>
      </c>
      <c r="F169" s="84">
        <f>SUM(F13,F16,F21,F24,F37,F42,F51,F71,F82,F86,F95,F117,F121,F124,F143,F152)</f>
        <v>14543644</v>
      </c>
      <c r="G169" s="117">
        <f t="shared" si="3"/>
        <v>49.06617304204596</v>
      </c>
    </row>
  </sheetData>
  <mergeCells count="7">
    <mergeCell ref="A56:A57"/>
    <mergeCell ref="A87:A91"/>
    <mergeCell ref="A169:D169"/>
    <mergeCell ref="D1:G1"/>
    <mergeCell ref="D2:G2"/>
    <mergeCell ref="D3:G3"/>
    <mergeCell ref="D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G46"/>
  <sheetViews>
    <sheetView workbookViewId="0" topLeftCell="A32">
      <selection activeCell="G34" sqref="G34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5.00390625" style="0" customWidth="1"/>
    <col min="4" max="4" width="40.125" style="0" customWidth="1"/>
    <col min="5" max="5" width="12.75390625" style="0" customWidth="1"/>
    <col min="6" max="6" width="10.375" style="0" customWidth="1"/>
    <col min="7" max="7" width="4.875" style="0" customWidth="1"/>
  </cols>
  <sheetData>
    <row r="1" spans="4:7" ht="12.75">
      <c r="D1" s="271" t="s">
        <v>140</v>
      </c>
      <c r="E1" s="271"/>
      <c r="F1" s="271"/>
      <c r="G1" s="271"/>
    </row>
    <row r="2" spans="4:7" ht="12.75">
      <c r="D2" s="271" t="s">
        <v>138</v>
      </c>
      <c r="E2" s="271"/>
      <c r="F2" s="271"/>
      <c r="G2" s="271"/>
    </row>
    <row r="3" spans="4:7" ht="12.75">
      <c r="D3" s="271" t="s">
        <v>139</v>
      </c>
      <c r="E3" s="271"/>
      <c r="F3" s="271"/>
      <c r="G3" s="271"/>
    </row>
    <row r="4" spans="4:7" ht="12.75">
      <c r="D4" s="272" t="s">
        <v>146</v>
      </c>
      <c r="E4" s="272"/>
      <c r="F4" s="272"/>
      <c r="G4" s="272"/>
    </row>
    <row r="5" spans="4:7" ht="12.75">
      <c r="D5" s="273"/>
      <c r="E5" s="273"/>
      <c r="F5" s="273"/>
      <c r="G5" s="273"/>
    </row>
    <row r="6" spans="1:7" ht="15.75">
      <c r="A6" s="274" t="s">
        <v>132</v>
      </c>
      <c r="B6" s="274"/>
      <c r="C6" s="274"/>
      <c r="D6" s="274"/>
      <c r="E6" s="274"/>
      <c r="F6" s="274"/>
      <c r="G6" s="274"/>
    </row>
    <row r="7" spans="1:7" ht="15.75">
      <c r="A7" s="274" t="s">
        <v>133</v>
      </c>
      <c r="B7" s="274"/>
      <c r="C7" s="274"/>
      <c r="D7" s="274"/>
      <c r="E7" s="274"/>
      <c r="F7" s="274"/>
      <c r="G7" s="274"/>
    </row>
    <row r="8" spans="1:7" ht="15.75">
      <c r="A8" s="274" t="s">
        <v>134</v>
      </c>
      <c r="B8" s="274"/>
      <c r="C8" s="274"/>
      <c r="D8" s="274"/>
      <c r="E8" s="274"/>
      <c r="F8" s="274"/>
      <c r="G8" s="274"/>
    </row>
    <row r="9" spans="1:7" ht="15.75">
      <c r="A9" s="275" t="s">
        <v>184</v>
      </c>
      <c r="B9" s="275"/>
      <c r="C9" s="275"/>
      <c r="D9" s="275"/>
      <c r="E9" s="275"/>
      <c r="F9" s="275"/>
      <c r="G9" s="275"/>
    </row>
    <row r="11" spans="1:7" ht="38.25">
      <c r="A11" s="164" t="s">
        <v>0</v>
      </c>
      <c r="B11" s="165" t="s">
        <v>1</v>
      </c>
      <c r="C11" s="165" t="s">
        <v>135</v>
      </c>
      <c r="D11" s="165" t="s">
        <v>2</v>
      </c>
      <c r="E11" s="165" t="s">
        <v>136</v>
      </c>
      <c r="F11" s="164" t="s">
        <v>188</v>
      </c>
      <c r="G11" s="166" t="s">
        <v>130</v>
      </c>
    </row>
    <row r="12" spans="1:7" ht="12.75">
      <c r="A12" s="167">
        <v>1</v>
      </c>
      <c r="B12" s="167">
        <v>2</v>
      </c>
      <c r="C12" s="167">
        <v>3</v>
      </c>
      <c r="D12" s="167">
        <v>4</v>
      </c>
      <c r="E12" s="168">
        <v>5</v>
      </c>
      <c r="F12" s="169">
        <v>6</v>
      </c>
      <c r="G12" s="169">
        <v>7</v>
      </c>
    </row>
    <row r="13" spans="1:7" ht="14.25" customHeight="1">
      <c r="A13" s="27" t="s">
        <v>3</v>
      </c>
      <c r="B13" s="73"/>
      <c r="C13" s="196"/>
      <c r="D13" s="260" t="s">
        <v>4</v>
      </c>
      <c r="E13" s="95">
        <f>SUM(E14)</f>
        <v>40000</v>
      </c>
      <c r="F13" s="175">
        <v>0</v>
      </c>
      <c r="G13" s="176">
        <f aca="true" t="shared" si="0" ref="G13:G46">PRODUCT(F13/E13)*100</f>
        <v>0</v>
      </c>
    </row>
    <row r="14" spans="1:7" ht="12.75" customHeight="1">
      <c r="A14" s="57"/>
      <c r="B14" s="21" t="s">
        <v>5</v>
      </c>
      <c r="C14" s="234"/>
      <c r="D14" s="235" t="s">
        <v>6</v>
      </c>
      <c r="E14" s="77">
        <v>40000</v>
      </c>
      <c r="F14" s="171">
        <v>0</v>
      </c>
      <c r="G14" s="118">
        <f t="shared" si="0"/>
        <v>0</v>
      </c>
    </row>
    <row r="15" spans="1:7" ht="36.75" customHeight="1">
      <c r="A15" s="15"/>
      <c r="B15" s="36"/>
      <c r="C15" s="172">
        <v>2110</v>
      </c>
      <c r="D15" s="236" t="s">
        <v>7</v>
      </c>
      <c r="E15" s="119">
        <v>40000</v>
      </c>
      <c r="F15" s="173">
        <v>0</v>
      </c>
      <c r="G15" s="113">
        <f t="shared" si="0"/>
        <v>0</v>
      </c>
    </row>
    <row r="16" spans="1:7" ht="14.25" customHeight="1">
      <c r="A16" s="237">
        <v>700</v>
      </c>
      <c r="B16" s="232"/>
      <c r="C16" s="179"/>
      <c r="D16" s="233" t="s">
        <v>8</v>
      </c>
      <c r="E16" s="84">
        <v>25000</v>
      </c>
      <c r="F16" s="177">
        <v>19356</v>
      </c>
      <c r="G16" s="176">
        <f t="shared" si="0"/>
        <v>77.424</v>
      </c>
    </row>
    <row r="17" spans="1:7" ht="12.75" customHeight="1">
      <c r="A17" s="238"/>
      <c r="B17" s="234">
        <v>70005</v>
      </c>
      <c r="C17" s="170"/>
      <c r="D17" s="235" t="s">
        <v>9</v>
      </c>
      <c r="E17" s="77">
        <v>25000</v>
      </c>
      <c r="F17" s="171">
        <v>19356</v>
      </c>
      <c r="G17" s="118">
        <f t="shared" si="0"/>
        <v>77.424</v>
      </c>
    </row>
    <row r="18" spans="1:7" ht="36" customHeight="1">
      <c r="A18" s="239"/>
      <c r="B18" s="240"/>
      <c r="C18" s="172">
        <v>2110</v>
      </c>
      <c r="D18" s="236" t="s">
        <v>7</v>
      </c>
      <c r="E18" s="119">
        <v>25000</v>
      </c>
      <c r="F18" s="173">
        <v>19356</v>
      </c>
      <c r="G18" s="113">
        <f t="shared" si="0"/>
        <v>77.424</v>
      </c>
    </row>
    <row r="19" spans="1:7" ht="14.25" customHeight="1">
      <c r="A19" s="241">
        <v>710</v>
      </c>
      <c r="B19" s="232"/>
      <c r="C19" s="179"/>
      <c r="D19" s="233" t="s">
        <v>10</v>
      </c>
      <c r="E19" s="84">
        <f>SUM(E20,E22,E24)</f>
        <v>192000</v>
      </c>
      <c r="F19" s="177">
        <f>SUM(F20,F22,F24)</f>
        <v>66234</v>
      </c>
      <c r="G19" s="176">
        <f t="shared" si="0"/>
        <v>34.496874999999996</v>
      </c>
    </row>
    <row r="20" spans="1:7" ht="12.75" customHeight="1">
      <c r="A20" s="238"/>
      <c r="B20" s="234">
        <v>71013</v>
      </c>
      <c r="C20" s="170"/>
      <c r="D20" s="235" t="s">
        <v>185</v>
      </c>
      <c r="E20" s="77">
        <v>30000</v>
      </c>
      <c r="F20" s="171">
        <v>0</v>
      </c>
      <c r="G20" s="118">
        <f t="shared" si="0"/>
        <v>0</v>
      </c>
    </row>
    <row r="21" spans="1:7" ht="35.25" customHeight="1">
      <c r="A21" s="242"/>
      <c r="B21" s="240"/>
      <c r="C21" s="172">
        <v>2110</v>
      </c>
      <c r="D21" s="236" t="s">
        <v>7</v>
      </c>
      <c r="E21" s="119">
        <v>30000</v>
      </c>
      <c r="F21" s="173">
        <v>0</v>
      </c>
      <c r="G21" s="113">
        <f t="shared" si="0"/>
        <v>0</v>
      </c>
    </row>
    <row r="22" spans="1:7" ht="12.75" customHeight="1">
      <c r="A22" s="243"/>
      <c r="B22" s="234">
        <v>71014</v>
      </c>
      <c r="C22" s="170"/>
      <c r="D22" s="235" t="s">
        <v>11</v>
      </c>
      <c r="E22" s="77">
        <v>35000</v>
      </c>
      <c r="F22" s="171"/>
      <c r="G22" s="118">
        <f t="shared" si="0"/>
        <v>0</v>
      </c>
    </row>
    <row r="23" spans="1:7" ht="35.25" customHeight="1">
      <c r="A23" s="242"/>
      <c r="B23" s="240"/>
      <c r="C23" s="172">
        <v>2110</v>
      </c>
      <c r="D23" s="236" t="s">
        <v>7</v>
      </c>
      <c r="E23" s="119">
        <v>35000</v>
      </c>
      <c r="F23" s="173">
        <v>0</v>
      </c>
      <c r="G23" s="113">
        <f t="shared" si="0"/>
        <v>0</v>
      </c>
    </row>
    <row r="24" spans="1:7" ht="12.75" customHeight="1">
      <c r="A24" s="244"/>
      <c r="B24" s="245">
        <v>71015</v>
      </c>
      <c r="C24" s="246"/>
      <c r="D24" s="247" t="s">
        <v>12</v>
      </c>
      <c r="E24" s="85">
        <f>SUM(E25:E26)</f>
        <v>127000</v>
      </c>
      <c r="F24" s="85">
        <f>SUM(F25:F26)</f>
        <v>66234</v>
      </c>
      <c r="G24" s="159">
        <f t="shared" si="0"/>
        <v>52.15275590551182</v>
      </c>
    </row>
    <row r="25" spans="1:7" ht="35.25" customHeight="1">
      <c r="A25" s="242"/>
      <c r="B25" s="248"/>
      <c r="C25" s="249">
        <v>2110</v>
      </c>
      <c r="D25" s="250" t="s">
        <v>7</v>
      </c>
      <c r="E25" s="122">
        <v>123000</v>
      </c>
      <c r="F25" s="261">
        <v>66234</v>
      </c>
      <c r="G25" s="111">
        <f t="shared" si="0"/>
        <v>53.84878048780488</v>
      </c>
    </row>
    <row r="26" spans="1:7" ht="33" customHeight="1">
      <c r="A26" s="242"/>
      <c r="B26" s="251"/>
      <c r="C26" s="252">
        <v>6410</v>
      </c>
      <c r="D26" s="253" t="s">
        <v>158</v>
      </c>
      <c r="E26" s="124">
        <v>4000</v>
      </c>
      <c r="F26" s="262">
        <v>0</v>
      </c>
      <c r="G26" s="142">
        <f t="shared" si="0"/>
        <v>0</v>
      </c>
    </row>
    <row r="27" spans="1:7" ht="14.25" customHeight="1">
      <c r="A27" s="254">
        <v>750</v>
      </c>
      <c r="B27" s="232"/>
      <c r="C27" s="179"/>
      <c r="D27" s="255" t="s">
        <v>13</v>
      </c>
      <c r="E27" s="200">
        <f>SUM(E28,E30)</f>
        <v>116094</v>
      </c>
      <c r="F27" s="200">
        <f>SUM(F28,F30)</f>
        <v>74283</v>
      </c>
      <c r="G27" s="135">
        <f t="shared" si="0"/>
        <v>63.98521887436043</v>
      </c>
    </row>
    <row r="28" spans="1:7" ht="12.75" customHeight="1">
      <c r="A28" s="244"/>
      <c r="B28" s="234">
        <v>75011</v>
      </c>
      <c r="C28" s="170"/>
      <c r="D28" s="235" t="s">
        <v>14</v>
      </c>
      <c r="E28" s="77">
        <v>90594</v>
      </c>
      <c r="F28" s="173">
        <v>48783</v>
      </c>
      <c r="G28" s="113">
        <f t="shared" si="0"/>
        <v>53.847936949466856</v>
      </c>
    </row>
    <row r="29" spans="1:7" ht="36.75" customHeight="1">
      <c r="A29" s="242"/>
      <c r="B29" s="240"/>
      <c r="C29" s="172">
        <v>2110</v>
      </c>
      <c r="D29" s="236" t="s">
        <v>7</v>
      </c>
      <c r="E29" s="119">
        <v>90594</v>
      </c>
      <c r="F29" s="171">
        <v>48783</v>
      </c>
      <c r="G29" s="118">
        <f t="shared" si="0"/>
        <v>53.847936949466856</v>
      </c>
    </row>
    <row r="30" spans="1:7" ht="12.75" customHeight="1">
      <c r="A30" s="243"/>
      <c r="B30" s="234">
        <v>75045</v>
      </c>
      <c r="C30" s="170"/>
      <c r="D30" s="235" t="s">
        <v>15</v>
      </c>
      <c r="E30" s="77">
        <v>25500</v>
      </c>
      <c r="F30" s="173">
        <v>25500</v>
      </c>
      <c r="G30" s="113">
        <f t="shared" si="0"/>
        <v>100</v>
      </c>
    </row>
    <row r="31" spans="1:7" ht="36" customHeight="1">
      <c r="A31" s="239"/>
      <c r="B31" s="240"/>
      <c r="C31" s="172">
        <v>2110</v>
      </c>
      <c r="D31" s="236" t="s">
        <v>7</v>
      </c>
      <c r="E31" s="119">
        <v>25500</v>
      </c>
      <c r="F31" s="119">
        <v>25500</v>
      </c>
      <c r="G31" s="145">
        <f t="shared" si="0"/>
        <v>100</v>
      </c>
    </row>
    <row r="32" spans="1:7" ht="12.75" customHeight="1">
      <c r="A32" s="241">
        <v>754</v>
      </c>
      <c r="B32" s="232"/>
      <c r="C32" s="178"/>
      <c r="D32" s="233" t="s">
        <v>16</v>
      </c>
      <c r="E32" s="84">
        <f>SUM(E33,E35)</f>
        <v>2391218</v>
      </c>
      <c r="F32" s="84">
        <f>SUM(F33,F35)</f>
        <v>1466102</v>
      </c>
      <c r="G32" s="117">
        <f t="shared" si="0"/>
        <v>61.31193391819566</v>
      </c>
    </row>
    <row r="33" spans="1:7" ht="12.75" customHeight="1">
      <c r="A33" s="238"/>
      <c r="B33" s="234">
        <v>75411</v>
      </c>
      <c r="C33" s="170"/>
      <c r="D33" s="235" t="s">
        <v>137</v>
      </c>
      <c r="E33" s="77">
        <v>2390818</v>
      </c>
      <c r="F33" s="173">
        <v>1465702</v>
      </c>
      <c r="G33" s="113">
        <f t="shared" si="0"/>
        <v>61.30546114342456</v>
      </c>
    </row>
    <row r="34" spans="1:7" ht="34.5" customHeight="1">
      <c r="A34" s="242"/>
      <c r="B34" s="240"/>
      <c r="C34" s="172">
        <v>2110</v>
      </c>
      <c r="D34" s="236" t="s">
        <v>7</v>
      </c>
      <c r="E34" s="119">
        <v>2390818</v>
      </c>
      <c r="F34" s="174">
        <v>1465702</v>
      </c>
      <c r="G34" s="118">
        <f t="shared" si="0"/>
        <v>61.30546114342456</v>
      </c>
    </row>
    <row r="35" spans="1:7" ht="12.75" customHeight="1">
      <c r="A35" s="239"/>
      <c r="B35" s="234">
        <v>75414</v>
      </c>
      <c r="C35" s="170"/>
      <c r="D35" s="235" t="s">
        <v>72</v>
      </c>
      <c r="E35" s="77">
        <v>400</v>
      </c>
      <c r="F35" s="173">
        <v>400</v>
      </c>
      <c r="G35" s="113">
        <f t="shared" si="0"/>
        <v>100</v>
      </c>
    </row>
    <row r="36" spans="1:7" ht="37.5" customHeight="1">
      <c r="A36" s="239"/>
      <c r="B36" s="240"/>
      <c r="C36" s="172">
        <v>2110</v>
      </c>
      <c r="D36" s="236" t="s">
        <v>7</v>
      </c>
      <c r="E36" s="119">
        <v>400</v>
      </c>
      <c r="F36" s="264">
        <v>400</v>
      </c>
      <c r="G36" s="142">
        <f t="shared" si="0"/>
        <v>100</v>
      </c>
    </row>
    <row r="37" spans="1:7" ht="14.25" customHeight="1">
      <c r="A37" s="241">
        <v>851</v>
      </c>
      <c r="B37" s="232"/>
      <c r="C37" s="179"/>
      <c r="D37" s="233" t="s">
        <v>17</v>
      </c>
      <c r="E37" s="84">
        <v>693500</v>
      </c>
      <c r="F37" s="180">
        <v>346683</v>
      </c>
      <c r="G37" s="117">
        <f t="shared" si="0"/>
        <v>49.990338860850756</v>
      </c>
    </row>
    <row r="38" spans="1:7" ht="39" customHeight="1">
      <c r="A38" s="238"/>
      <c r="B38" s="257">
        <v>85156</v>
      </c>
      <c r="C38" s="257"/>
      <c r="D38" s="4" t="s">
        <v>18</v>
      </c>
      <c r="E38" s="157">
        <v>693500</v>
      </c>
      <c r="F38" s="173">
        <v>346683</v>
      </c>
      <c r="G38" s="113">
        <f t="shared" si="0"/>
        <v>49.990338860850756</v>
      </c>
    </row>
    <row r="39" spans="1:7" ht="39" customHeight="1">
      <c r="A39" s="239"/>
      <c r="B39" s="240"/>
      <c r="C39" s="172">
        <v>2110</v>
      </c>
      <c r="D39" s="236" t="s">
        <v>7</v>
      </c>
      <c r="E39" s="119">
        <v>693500</v>
      </c>
      <c r="F39" s="119">
        <v>346683</v>
      </c>
      <c r="G39" s="263">
        <f t="shared" si="0"/>
        <v>49.990338860850756</v>
      </c>
    </row>
    <row r="40" spans="1:7" ht="12.75" customHeight="1">
      <c r="A40" s="241">
        <v>852</v>
      </c>
      <c r="B40" s="232"/>
      <c r="C40" s="179"/>
      <c r="D40" s="233" t="s">
        <v>103</v>
      </c>
      <c r="E40" s="84">
        <v>6520</v>
      </c>
      <c r="F40" s="180">
        <v>4920</v>
      </c>
      <c r="G40" s="117">
        <f t="shared" si="0"/>
        <v>75.4601226993865</v>
      </c>
    </row>
    <row r="41" spans="1:7" ht="24" customHeight="1">
      <c r="A41" s="237"/>
      <c r="B41" s="170">
        <v>85212</v>
      </c>
      <c r="C41" s="170"/>
      <c r="D41" s="235" t="s">
        <v>111</v>
      </c>
      <c r="E41" s="131">
        <v>6520</v>
      </c>
      <c r="F41" s="173">
        <v>4920</v>
      </c>
      <c r="G41" s="113">
        <f t="shared" si="0"/>
        <v>75.4601226993865</v>
      </c>
    </row>
    <row r="42" spans="1:7" ht="38.25" customHeight="1">
      <c r="A42" s="256"/>
      <c r="B42" s="232"/>
      <c r="C42" s="172">
        <v>2110</v>
      </c>
      <c r="D42" s="236" t="s">
        <v>7</v>
      </c>
      <c r="E42" s="119">
        <v>6520</v>
      </c>
      <c r="F42" s="174">
        <v>4920</v>
      </c>
      <c r="G42" s="118">
        <f t="shared" si="0"/>
        <v>75.4601226993865</v>
      </c>
    </row>
    <row r="43" spans="1:7" ht="29.25" customHeight="1">
      <c r="A43" s="258">
        <v>853</v>
      </c>
      <c r="B43" s="234"/>
      <c r="C43" s="170"/>
      <c r="D43" s="233" t="s">
        <v>186</v>
      </c>
      <c r="E43" s="128">
        <v>53700</v>
      </c>
      <c r="F43" s="180">
        <v>27518</v>
      </c>
      <c r="G43" s="117">
        <f t="shared" si="0"/>
        <v>51.24394785847299</v>
      </c>
    </row>
    <row r="44" spans="1:7" ht="14.25" customHeight="1">
      <c r="A44" s="259"/>
      <c r="B44" s="234">
        <v>85321</v>
      </c>
      <c r="C44" s="170"/>
      <c r="D44" s="235" t="s">
        <v>187</v>
      </c>
      <c r="E44" s="77">
        <v>53700</v>
      </c>
      <c r="F44" s="174">
        <v>27518</v>
      </c>
      <c r="G44" s="147">
        <f t="shared" si="0"/>
        <v>51.24394785847299</v>
      </c>
    </row>
    <row r="45" spans="1:7" ht="37.5" customHeight="1">
      <c r="A45" s="242"/>
      <c r="B45" s="240"/>
      <c r="C45" s="172">
        <v>2110</v>
      </c>
      <c r="D45" s="236" t="s">
        <v>7</v>
      </c>
      <c r="E45" s="119">
        <v>53700</v>
      </c>
      <c r="F45" s="171">
        <v>27518</v>
      </c>
      <c r="G45" s="118">
        <f t="shared" si="0"/>
        <v>51.24394785847299</v>
      </c>
    </row>
    <row r="46" spans="1:7" ht="14.25" customHeight="1">
      <c r="A46" s="268" t="s">
        <v>21</v>
      </c>
      <c r="B46" s="269"/>
      <c r="C46" s="269"/>
      <c r="D46" s="270"/>
      <c r="E46" s="84">
        <f>SUM(E13,E16,E19,E27,E32,E37,E40,E43)</f>
        <v>3518032</v>
      </c>
      <c r="F46" s="84">
        <f>SUM(F13,F16,F19,F27,F32,F37,F40,F43)</f>
        <v>2005096</v>
      </c>
      <c r="G46" s="117">
        <f t="shared" si="0"/>
        <v>56.99481983108738</v>
      </c>
    </row>
  </sheetData>
  <mergeCells count="10">
    <mergeCell ref="A46:D46"/>
    <mergeCell ref="A6:G6"/>
    <mergeCell ref="A7:G7"/>
    <mergeCell ref="A8:G8"/>
    <mergeCell ref="A9:G9"/>
    <mergeCell ref="D5:G5"/>
    <mergeCell ref="D1:G1"/>
    <mergeCell ref="D2:G2"/>
    <mergeCell ref="D3:G3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G18"/>
  <sheetViews>
    <sheetView workbookViewId="0" topLeftCell="A1">
      <selection activeCell="A9" sqref="A9:G12"/>
    </sheetView>
  </sheetViews>
  <sheetFormatPr defaultColWidth="9.00390625" defaultRowHeight="12.75"/>
  <cols>
    <col min="1" max="1" width="6.25390625" style="0" customWidth="1"/>
    <col min="2" max="2" width="7.875" style="0" customWidth="1"/>
    <col min="3" max="3" width="8.125" style="0" customWidth="1"/>
    <col min="4" max="4" width="35.00390625" style="0" customWidth="1"/>
    <col min="5" max="5" width="11.625" style="0" customWidth="1"/>
    <col min="6" max="6" width="12.125" style="0" customWidth="1"/>
    <col min="7" max="7" width="5.625" style="0" customWidth="1"/>
  </cols>
  <sheetData>
    <row r="1" spans="1:7" ht="12.75">
      <c r="A1" s="184"/>
      <c r="B1" s="184"/>
      <c r="C1" s="184"/>
      <c r="D1" s="271" t="s">
        <v>144</v>
      </c>
      <c r="E1" s="271"/>
      <c r="F1" s="271"/>
      <c r="G1" s="271"/>
    </row>
    <row r="2" spans="1:7" ht="12.75">
      <c r="A2" s="184"/>
      <c r="B2" s="184"/>
      <c r="C2" s="184"/>
      <c r="D2" s="271" t="s">
        <v>138</v>
      </c>
      <c r="E2" s="271"/>
      <c r="F2" s="271"/>
      <c r="G2" s="271"/>
    </row>
    <row r="3" spans="1:7" ht="12.75">
      <c r="A3" s="184"/>
      <c r="B3" s="184"/>
      <c r="C3" s="184"/>
      <c r="D3" s="271" t="s">
        <v>139</v>
      </c>
      <c r="E3" s="271"/>
      <c r="F3" s="271"/>
      <c r="G3" s="271"/>
    </row>
    <row r="4" spans="1:7" ht="12.75">
      <c r="A4" s="184"/>
      <c r="B4" s="184"/>
      <c r="C4" s="184"/>
      <c r="D4" s="272" t="s">
        <v>146</v>
      </c>
      <c r="E4" s="272"/>
      <c r="F4" s="272"/>
      <c r="G4" s="272"/>
    </row>
    <row r="5" spans="1:5" ht="12.75">
      <c r="A5" s="184"/>
      <c r="B5" s="184"/>
      <c r="C5" s="184"/>
      <c r="D5" s="185"/>
      <c r="E5" s="185"/>
    </row>
    <row r="6" spans="1:5" ht="12.75">
      <c r="A6" s="184"/>
      <c r="B6" s="184"/>
      <c r="C6" s="184"/>
      <c r="D6" s="185"/>
      <c r="E6" s="185"/>
    </row>
    <row r="7" spans="1:5" ht="12.75">
      <c r="A7" s="184"/>
      <c r="B7" s="184"/>
      <c r="C7" s="184"/>
      <c r="D7" s="185"/>
      <c r="E7" s="185"/>
    </row>
    <row r="8" spans="1:5" ht="12.75">
      <c r="A8" s="184"/>
      <c r="B8" s="184"/>
      <c r="C8" s="184"/>
      <c r="D8" s="185"/>
      <c r="E8" s="185"/>
    </row>
    <row r="9" spans="1:7" ht="20.25" customHeight="1">
      <c r="A9" s="276" t="s">
        <v>132</v>
      </c>
      <c r="B9" s="276"/>
      <c r="C9" s="276"/>
      <c r="D9" s="276"/>
      <c r="E9" s="276"/>
      <c r="F9" s="276"/>
      <c r="G9" s="276"/>
    </row>
    <row r="10" spans="1:7" ht="23.25" customHeight="1">
      <c r="A10" s="276" t="s">
        <v>129</v>
      </c>
      <c r="B10" s="276"/>
      <c r="C10" s="276"/>
      <c r="D10" s="276"/>
      <c r="E10" s="276"/>
      <c r="F10" s="276"/>
      <c r="G10" s="276"/>
    </row>
    <row r="11" spans="1:7" ht="21.75" customHeight="1">
      <c r="A11" s="276" t="s">
        <v>189</v>
      </c>
      <c r="B11" s="276"/>
      <c r="C11" s="276"/>
      <c r="D11" s="276"/>
      <c r="E11" s="276"/>
      <c r="F11" s="276"/>
      <c r="G11" s="276"/>
    </row>
    <row r="12" spans="1:7" ht="15.75">
      <c r="A12" s="276" t="s">
        <v>143</v>
      </c>
      <c r="B12" s="276"/>
      <c r="C12" s="276"/>
      <c r="D12" s="276"/>
      <c r="E12" s="276"/>
      <c r="F12" s="276"/>
      <c r="G12" s="276"/>
    </row>
    <row r="13" spans="1:5" ht="15.75">
      <c r="A13" s="186"/>
      <c r="B13" s="186"/>
      <c r="C13" s="186"/>
      <c r="D13" s="187"/>
      <c r="E13" s="186"/>
    </row>
    <row r="15" spans="1:7" ht="48" customHeight="1">
      <c r="A15" s="82" t="s">
        <v>0</v>
      </c>
      <c r="B15" s="81" t="s">
        <v>1</v>
      </c>
      <c r="C15" s="81" t="s">
        <v>22</v>
      </c>
      <c r="D15" s="81" t="s">
        <v>2</v>
      </c>
      <c r="E15" s="165" t="s">
        <v>136</v>
      </c>
      <c r="F15" s="164" t="s">
        <v>188</v>
      </c>
      <c r="G15" s="166" t="s">
        <v>130</v>
      </c>
    </row>
    <row r="16" spans="1:7" ht="14.25" customHeight="1">
      <c r="A16" s="9">
        <v>750</v>
      </c>
      <c r="B16" s="9"/>
      <c r="C16" s="56"/>
      <c r="D16" s="188" t="s">
        <v>13</v>
      </c>
      <c r="E16" s="189">
        <v>2952</v>
      </c>
      <c r="F16" s="180">
        <v>0</v>
      </c>
      <c r="G16" s="117">
        <f>PRODUCT(F16/E16)*100</f>
        <v>0</v>
      </c>
    </row>
    <row r="17" spans="1:7" ht="12.75" customHeight="1">
      <c r="A17" s="57"/>
      <c r="B17" s="50">
        <v>75011</v>
      </c>
      <c r="C17" s="3"/>
      <c r="D17" s="190" t="s">
        <v>14</v>
      </c>
      <c r="E17" s="157">
        <v>2952</v>
      </c>
      <c r="F17" s="174">
        <v>0</v>
      </c>
      <c r="G17" s="118">
        <f>PRODUCT(F17/E17)*100</f>
        <v>0</v>
      </c>
    </row>
    <row r="18" spans="1:7" ht="38.25" customHeight="1">
      <c r="A18" s="35"/>
      <c r="B18" s="35"/>
      <c r="C18" s="22" t="s">
        <v>55</v>
      </c>
      <c r="D18" s="23" t="s">
        <v>56</v>
      </c>
      <c r="E18" s="119">
        <v>2952</v>
      </c>
      <c r="F18" s="191">
        <v>0</v>
      </c>
      <c r="G18" s="113">
        <f>PRODUCT(F18/E18)*100</f>
        <v>0</v>
      </c>
    </row>
  </sheetData>
  <mergeCells count="8">
    <mergeCell ref="A12:G12"/>
    <mergeCell ref="D1:G1"/>
    <mergeCell ref="D2:G2"/>
    <mergeCell ref="D3:G3"/>
    <mergeCell ref="D4:G4"/>
    <mergeCell ref="A9:G9"/>
    <mergeCell ref="A11:G11"/>
    <mergeCell ref="A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8"/>
  <sheetViews>
    <sheetView tabSelected="1" workbookViewId="0" topLeftCell="A18">
      <selection activeCell="D30" sqref="D30"/>
    </sheetView>
  </sheetViews>
  <sheetFormatPr defaultColWidth="9.00390625" defaultRowHeight="12.75"/>
  <cols>
    <col min="1" max="1" width="5.875" style="325" customWidth="1"/>
    <col min="2" max="2" width="7.25390625" style="325" customWidth="1"/>
    <col min="3" max="3" width="6.00390625" style="325" customWidth="1"/>
    <col min="4" max="4" width="40.625" style="325" customWidth="1"/>
    <col min="5" max="5" width="11.00390625" style="325" customWidth="1"/>
    <col min="6" max="6" width="9.75390625" style="325" customWidth="1"/>
    <col min="7" max="7" width="6.25390625" style="325" customWidth="1"/>
    <col min="8" max="16384" width="9.125" style="325" customWidth="1"/>
  </cols>
  <sheetData>
    <row r="1" spans="4:7" ht="12.75">
      <c r="D1" s="271" t="s">
        <v>197</v>
      </c>
      <c r="E1" s="271"/>
      <c r="F1" s="271"/>
      <c r="G1" s="271"/>
    </row>
    <row r="2" spans="4:7" ht="12.75">
      <c r="D2" s="271" t="s">
        <v>138</v>
      </c>
      <c r="E2" s="271"/>
      <c r="F2" s="271"/>
      <c r="G2" s="271"/>
    </row>
    <row r="3" spans="4:7" ht="12.75">
      <c r="D3" s="271" t="s">
        <v>139</v>
      </c>
      <c r="E3" s="271"/>
      <c r="F3" s="271"/>
      <c r="G3" s="271"/>
    </row>
    <row r="4" spans="4:7" ht="12.75">
      <c r="D4" s="272" t="s">
        <v>146</v>
      </c>
      <c r="E4" s="272"/>
      <c r="F4" s="272"/>
      <c r="G4" s="272"/>
    </row>
    <row r="6" spans="1:7" ht="17.25" customHeight="1">
      <c r="A6" s="276" t="s">
        <v>132</v>
      </c>
      <c r="B6" s="276"/>
      <c r="C6" s="276"/>
      <c r="D6" s="276"/>
      <c r="E6" s="276"/>
      <c r="F6" s="276"/>
      <c r="G6" s="276"/>
    </row>
    <row r="7" spans="1:7" ht="18.75" customHeight="1">
      <c r="A7" s="276" t="s">
        <v>129</v>
      </c>
      <c r="B7" s="276"/>
      <c r="C7" s="276"/>
      <c r="D7" s="276"/>
      <c r="E7" s="276"/>
      <c r="F7" s="276"/>
      <c r="G7" s="276"/>
    </row>
    <row r="8" spans="1:7" ht="15.75">
      <c r="A8" s="276" t="s">
        <v>189</v>
      </c>
      <c r="B8" s="276"/>
      <c r="C8" s="276"/>
      <c r="D8" s="276"/>
      <c r="E8" s="276"/>
      <c r="F8" s="276"/>
      <c r="G8" s="276"/>
    </row>
    <row r="9" spans="1:7" ht="15.75">
      <c r="A9" s="276" t="s">
        <v>198</v>
      </c>
      <c r="B9" s="276"/>
      <c r="C9" s="276"/>
      <c r="D9" s="276"/>
      <c r="E9" s="276"/>
      <c r="F9" s="276"/>
      <c r="G9" s="276"/>
    </row>
    <row r="13" spans="1:7" ht="51">
      <c r="A13" s="286" t="s">
        <v>0</v>
      </c>
      <c r="B13" s="313" t="s">
        <v>1</v>
      </c>
      <c r="C13" s="286" t="s">
        <v>135</v>
      </c>
      <c r="D13" s="314" t="s">
        <v>2</v>
      </c>
      <c r="E13" s="81" t="s">
        <v>136</v>
      </c>
      <c r="F13" s="82" t="s">
        <v>188</v>
      </c>
      <c r="G13" s="83" t="s">
        <v>130</v>
      </c>
    </row>
    <row r="14" spans="1:7" ht="12.75">
      <c r="A14" s="281" t="s">
        <v>190</v>
      </c>
      <c r="B14" s="282">
        <v>2</v>
      </c>
      <c r="C14" s="281" t="s">
        <v>191</v>
      </c>
      <c r="D14" s="282">
        <v>4</v>
      </c>
      <c r="E14" s="282">
        <v>5</v>
      </c>
      <c r="F14" s="333">
        <v>6</v>
      </c>
      <c r="G14" s="322">
        <v>7</v>
      </c>
    </row>
    <row r="15" spans="1:7" ht="28.5">
      <c r="A15" s="332" t="s">
        <v>192</v>
      </c>
      <c r="B15" s="283"/>
      <c r="C15" s="284"/>
      <c r="D15" s="188" t="s">
        <v>16</v>
      </c>
      <c r="E15" s="130">
        <v>2700</v>
      </c>
      <c r="F15" s="180">
        <v>1100</v>
      </c>
      <c r="G15" s="117">
        <f aca="true" t="shared" si="0" ref="G15:G28">PRODUCT(F15/E15)*100</f>
        <v>40.74074074074074</v>
      </c>
    </row>
    <row r="16" spans="1:7" ht="12.75">
      <c r="A16" s="286"/>
      <c r="B16" s="287">
        <v>75411</v>
      </c>
      <c r="C16" s="288"/>
      <c r="D16" s="289" t="s">
        <v>137</v>
      </c>
      <c r="E16" s="290">
        <v>2700</v>
      </c>
      <c r="F16" s="174">
        <v>1100</v>
      </c>
      <c r="G16" s="118">
        <f t="shared" si="0"/>
        <v>40.74074074074074</v>
      </c>
    </row>
    <row r="17" spans="1:7" ht="39.75" customHeight="1">
      <c r="A17" s="291"/>
      <c r="B17" s="292"/>
      <c r="C17" s="293" t="s">
        <v>52</v>
      </c>
      <c r="D17" s="294" t="s">
        <v>162</v>
      </c>
      <c r="E17" s="296">
        <v>2700</v>
      </c>
      <c r="F17" s="327">
        <v>1100</v>
      </c>
      <c r="G17" s="113">
        <f t="shared" si="0"/>
        <v>40.74074074074074</v>
      </c>
    </row>
    <row r="18" spans="1:7" ht="14.25">
      <c r="A18" s="284" t="s">
        <v>193</v>
      </c>
      <c r="B18" s="283"/>
      <c r="C18" s="284"/>
      <c r="D18" s="285" t="s">
        <v>93</v>
      </c>
      <c r="E18" s="97">
        <v>9240</v>
      </c>
      <c r="F18" s="329">
        <v>660</v>
      </c>
      <c r="G18" s="117">
        <f t="shared" si="0"/>
        <v>7.142857142857142</v>
      </c>
    </row>
    <row r="19" spans="1:7" ht="26.25" customHeight="1">
      <c r="A19" s="286"/>
      <c r="B19" s="328">
        <v>80140</v>
      </c>
      <c r="C19" s="286"/>
      <c r="D19" s="316" t="s">
        <v>194</v>
      </c>
      <c r="E19" s="132">
        <v>9240</v>
      </c>
      <c r="F19" s="326">
        <v>660</v>
      </c>
      <c r="G19" s="118">
        <f t="shared" si="0"/>
        <v>7.142857142857142</v>
      </c>
    </row>
    <row r="20" spans="1:7" ht="38.25" customHeight="1">
      <c r="A20" s="295"/>
      <c r="B20" s="297"/>
      <c r="C20" s="317" t="s">
        <v>164</v>
      </c>
      <c r="D20" s="318" t="s">
        <v>165</v>
      </c>
      <c r="E20" s="319">
        <v>9240</v>
      </c>
      <c r="F20" s="330">
        <v>660</v>
      </c>
      <c r="G20" s="113">
        <f t="shared" si="0"/>
        <v>7.142857142857142</v>
      </c>
    </row>
    <row r="21" spans="1:7" ht="14.25">
      <c r="A21" s="315" t="s">
        <v>195</v>
      </c>
      <c r="B21" s="298"/>
      <c r="C21" s="315"/>
      <c r="D21" s="320" t="s">
        <v>196</v>
      </c>
      <c r="E21" s="321">
        <f>SUM(E22,E24,E26)</f>
        <v>199654</v>
      </c>
      <c r="F21" s="321">
        <f>SUM(F22,F24,F26)</f>
        <v>65198</v>
      </c>
      <c r="G21" s="117">
        <f t="shared" si="0"/>
        <v>32.655494004628004</v>
      </c>
    </row>
    <row r="22" spans="1:7" ht="12.75">
      <c r="A22" s="299"/>
      <c r="B22" s="300">
        <v>85201</v>
      </c>
      <c r="C22" s="322"/>
      <c r="D22" s="323" t="s">
        <v>105</v>
      </c>
      <c r="E22" s="129">
        <v>122040</v>
      </c>
      <c r="F22" s="174">
        <v>45765</v>
      </c>
      <c r="G22" s="118">
        <f t="shared" si="0"/>
        <v>37.5</v>
      </c>
    </row>
    <row r="23" spans="1:7" ht="36">
      <c r="A23" s="301"/>
      <c r="B23" s="302"/>
      <c r="C23" s="303" t="s">
        <v>164</v>
      </c>
      <c r="D23" s="304" t="s">
        <v>165</v>
      </c>
      <c r="E23" s="201">
        <v>122040</v>
      </c>
      <c r="F23" s="331">
        <v>45765</v>
      </c>
      <c r="G23" s="113">
        <f t="shared" si="0"/>
        <v>37.5</v>
      </c>
    </row>
    <row r="24" spans="1:7" ht="12.75">
      <c r="A24" s="301"/>
      <c r="B24" s="96">
        <v>85204</v>
      </c>
      <c r="C24" s="308"/>
      <c r="D24" s="309" t="s">
        <v>178</v>
      </c>
      <c r="E24" s="129">
        <v>55114</v>
      </c>
      <c r="F24" s="174">
        <v>17183</v>
      </c>
      <c r="G24" s="118">
        <f t="shared" si="0"/>
        <v>31.177196356642593</v>
      </c>
    </row>
    <row r="25" spans="1:7" ht="36">
      <c r="A25" s="301"/>
      <c r="B25" s="302"/>
      <c r="C25" s="311" t="s">
        <v>164</v>
      </c>
      <c r="D25" s="312" t="s">
        <v>165</v>
      </c>
      <c r="E25" s="115">
        <v>55114</v>
      </c>
      <c r="F25" s="174">
        <v>17183</v>
      </c>
      <c r="G25" s="113">
        <f t="shared" si="0"/>
        <v>31.177196356642593</v>
      </c>
    </row>
    <row r="26" spans="1:7" ht="26.25" customHeight="1">
      <c r="A26" s="301"/>
      <c r="B26" s="307">
        <v>85220</v>
      </c>
      <c r="C26" s="305"/>
      <c r="D26" s="306" t="s">
        <v>180</v>
      </c>
      <c r="E26" s="324">
        <v>22500</v>
      </c>
      <c r="F26" s="174">
        <v>2250</v>
      </c>
      <c r="G26" s="118">
        <f t="shared" si="0"/>
        <v>10</v>
      </c>
    </row>
    <row r="27" spans="1:7" ht="36.75" customHeight="1">
      <c r="A27" s="301"/>
      <c r="B27" s="310"/>
      <c r="C27" s="303" t="s">
        <v>52</v>
      </c>
      <c r="D27" s="304" t="s">
        <v>162</v>
      </c>
      <c r="E27" s="201">
        <v>22500</v>
      </c>
      <c r="F27" s="174">
        <v>2250</v>
      </c>
      <c r="G27" s="113">
        <f t="shared" si="0"/>
        <v>10</v>
      </c>
    </row>
    <row r="28" spans="1:7" ht="14.25">
      <c r="A28" s="334" t="s">
        <v>199</v>
      </c>
      <c r="B28" s="335"/>
      <c r="C28" s="335"/>
      <c r="D28" s="336"/>
      <c r="E28" s="337">
        <f>SUM(E15,E18,E21)</f>
        <v>211594</v>
      </c>
      <c r="F28" s="337">
        <f>SUM(F15,F18,F21)</f>
        <v>66958</v>
      </c>
      <c r="G28" s="117">
        <f t="shared" si="0"/>
        <v>31.644564590678375</v>
      </c>
    </row>
  </sheetData>
  <mergeCells count="9">
    <mergeCell ref="A28:D28"/>
    <mergeCell ref="D1:G1"/>
    <mergeCell ref="D2:G2"/>
    <mergeCell ref="D3:G3"/>
    <mergeCell ref="D4:G4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2005-08-05T13:00:01Z</cp:lastPrinted>
  <dcterms:created xsi:type="dcterms:W3CDTF">1997-02-26T13:46:56Z</dcterms:created>
  <dcterms:modified xsi:type="dcterms:W3CDTF">2005-08-05T13:12:27Z</dcterms:modified>
  <cp:category/>
  <cp:version/>
  <cp:contentType/>
  <cp:contentStatus/>
</cp:coreProperties>
</file>