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3040" windowHeight="9390" tabRatio="813"/>
  </bookViews>
  <sheets>
    <sheet name="Nr 6_Inwestycje_2022_plan" sheetId="1" r:id="rId1"/>
    <sheet name="Arkusz1" sheetId="2" r:id="rId2"/>
  </sheets>
  <definedNames>
    <definedName name="_xlnm.Print_Area" localSheetId="0">'Nr 6_Inwestycje_2022_plan'!$A$1:$Q$828</definedName>
    <definedName name="_xlnm.Print_Titles" localSheetId="0">'Nr 6_Inwestycje_2022_plan'!$6:$7</definedName>
    <definedName name="Z_A06EAE8A_7583_4AD1_B028_D576710942B3_.wvu.PrintArea" localSheetId="0" hidden="1">'Nr 6_Inwestycje_2022_plan'!$A$1:$P$828</definedName>
    <definedName name="Z_A06EAE8A_7583_4AD1_B028_D576710942B3_.wvu.PrintTitles" localSheetId="0" hidden="1">'Nr 6_Inwestycje_2022_plan'!$6:$7</definedName>
  </definedNames>
  <calcPr calcId="125725"/>
  <customWorkbookViews>
    <customWorkbookView name="Skarbnik - Widok osobisty" guid="{A06EAE8A-7583-4AD1-B028-D576710942B3}" mergeInterval="0" personalView="1" maximized="1" xWindow="-8" yWindow="-8" windowWidth="1616" windowHeight="876" tabRatio="813" activeSheetId="1"/>
  </customWorkbookViews>
</workbook>
</file>

<file path=xl/calcChain.xml><?xml version="1.0" encoding="utf-8"?>
<calcChain xmlns="http://schemas.openxmlformats.org/spreadsheetml/2006/main">
  <c r="K8" i="1"/>
  <c r="M12"/>
  <c r="M11"/>
  <c r="M598" l="1"/>
  <c r="I598" s="1"/>
  <c r="N758" l="1"/>
  <c r="M762"/>
  <c r="M761"/>
  <c r="M760"/>
  <c r="M759"/>
  <c r="K758"/>
  <c r="J758"/>
  <c r="M773"/>
  <c r="I773" s="1"/>
  <c r="N603"/>
  <c r="M607"/>
  <c r="M606"/>
  <c r="M605"/>
  <c r="M604"/>
  <c r="K603"/>
  <c r="J603"/>
  <c r="I603"/>
  <c r="M618"/>
  <c r="M493"/>
  <c r="I493"/>
  <c r="M453" l="1"/>
  <c r="I453" s="1"/>
  <c r="M668" l="1"/>
  <c r="M663"/>
  <c r="M662"/>
  <c r="M661"/>
  <c r="M660"/>
  <c r="K658"/>
  <c r="J658"/>
  <c r="I658"/>
  <c r="N658"/>
  <c r="M659"/>
  <c r="M658" s="1"/>
  <c r="M808" l="1"/>
  <c r="M809" l="1"/>
  <c r="I808"/>
  <c r="J808"/>
  <c r="N808" l="1"/>
  <c r="I698"/>
  <c r="J698"/>
  <c r="K698"/>
  <c r="M699"/>
  <c r="N698"/>
  <c r="M723"/>
  <c r="M533"/>
  <c r="N228"/>
  <c r="M228"/>
  <c r="I228" s="1"/>
  <c r="M563"/>
  <c r="I563" s="1"/>
  <c r="N183"/>
  <c r="M183"/>
  <c r="I183" s="1"/>
  <c r="M588" l="1"/>
  <c r="I588" s="1"/>
  <c r="N438" l="1"/>
  <c r="N428"/>
  <c r="N418"/>
  <c r="N413"/>
  <c r="M702" l="1"/>
  <c r="M701"/>
  <c r="M700"/>
  <c r="M743"/>
  <c r="M753"/>
  <c r="M748"/>
  <c r="M718"/>
  <c r="M738"/>
  <c r="M713"/>
  <c r="M733"/>
  <c r="M698" l="1"/>
  <c r="N153"/>
  <c r="M153"/>
  <c r="I153" s="1"/>
  <c r="M488"/>
  <c r="I488"/>
  <c r="M543"/>
  <c r="I543" s="1"/>
  <c r="M278" l="1"/>
  <c r="I278" s="1"/>
  <c r="N148"/>
  <c r="M148"/>
  <c r="I148" s="1"/>
  <c r="M803" l="1"/>
  <c r="N788"/>
  <c r="M792"/>
  <c r="M791"/>
  <c r="M790"/>
  <c r="M789"/>
  <c r="K788"/>
  <c r="J788"/>
  <c r="I788"/>
  <c r="J623" l="1"/>
  <c r="K623"/>
  <c r="M627"/>
  <c r="M626"/>
  <c r="M625"/>
  <c r="M624"/>
  <c r="N623"/>
  <c r="M643"/>
  <c r="I643" s="1"/>
  <c r="M613"/>
  <c r="M368"/>
  <c r="I368" s="1"/>
  <c r="M558"/>
  <c r="I558" s="1"/>
  <c r="M63"/>
  <c r="N178" l="1"/>
  <c r="M178"/>
  <c r="I178" s="1"/>
  <c r="M333"/>
  <c r="I333" s="1"/>
  <c r="N223"/>
  <c r="M223"/>
  <c r="I223" s="1"/>
  <c r="N448"/>
  <c r="M448"/>
  <c r="I448" s="1"/>
  <c r="N443"/>
  <c r="M443"/>
  <c r="I443" s="1"/>
  <c r="M403"/>
  <c r="I403" s="1"/>
  <c r="N398"/>
  <c r="M398"/>
  <c r="I398" s="1"/>
  <c r="N298"/>
  <c r="M298"/>
  <c r="I298" s="1"/>
  <c r="M273"/>
  <c r="I273" s="1"/>
  <c r="M268"/>
  <c r="I268" s="1"/>
  <c r="N253"/>
  <c r="M253"/>
  <c r="I253" s="1"/>
  <c r="N143"/>
  <c r="M143"/>
  <c r="I143" s="1"/>
  <c r="N138"/>
  <c r="M138"/>
  <c r="I138" s="1"/>
  <c r="N88"/>
  <c r="M88"/>
  <c r="I88" s="1"/>
  <c r="N58"/>
  <c r="M58"/>
  <c r="I58" s="1"/>
  <c r="M218"/>
  <c r="I218" s="1"/>
  <c r="K808" l="1"/>
  <c r="M788" l="1"/>
  <c r="M603" l="1"/>
  <c r="M608"/>
  <c r="M674"/>
  <c r="M673" s="1"/>
  <c r="M678"/>
  <c r="M683"/>
  <c r="K778"/>
  <c r="J778"/>
  <c r="I778"/>
  <c r="N673"/>
  <c r="M692"/>
  <c r="M691"/>
  <c r="M690"/>
  <c r="N688"/>
  <c r="N778"/>
  <c r="N383"/>
  <c r="N318"/>
  <c r="N23"/>
  <c r="K688"/>
  <c r="J688"/>
  <c r="I688"/>
  <c r="J673"/>
  <c r="J648"/>
  <c r="J73"/>
  <c r="J8" s="1"/>
  <c r="M638"/>
  <c r="I638" s="1"/>
  <c r="I623" s="1"/>
  <c r="J828" l="1"/>
  <c r="M693"/>
  <c r="M688"/>
  <c r="M438"/>
  <c r="I438" s="1"/>
  <c r="M248"/>
  <c r="I248" s="1"/>
  <c r="M213"/>
  <c r="I213" s="1"/>
  <c r="M53"/>
  <c r="I53" s="1"/>
  <c r="K673"/>
  <c r="I673"/>
  <c r="N648"/>
  <c r="K648"/>
  <c r="I648"/>
  <c r="M623" l="1"/>
  <c r="M812"/>
  <c r="M811"/>
  <c r="M810"/>
  <c r="M768" l="1"/>
  <c r="I768" s="1"/>
  <c r="M763"/>
  <c r="K828"/>
  <c r="I763" l="1"/>
  <c r="I758" s="1"/>
  <c r="M758"/>
  <c r="M728" l="1"/>
  <c r="M708"/>
  <c r="M703"/>
  <c r="N523" l="1"/>
  <c r="N518"/>
  <c r="N513"/>
  <c r="M513"/>
  <c r="I513" s="1"/>
  <c r="M518"/>
  <c r="I518" s="1"/>
  <c r="M523"/>
  <c r="I523" s="1"/>
  <c r="M553"/>
  <c r="N463" l="1"/>
  <c r="M593"/>
  <c r="I593" s="1"/>
  <c r="M568"/>
  <c r="I568" s="1"/>
  <c r="M573"/>
  <c r="I573" s="1"/>
  <c r="M578"/>
  <c r="I578" s="1"/>
  <c r="M583"/>
  <c r="I583" s="1"/>
  <c r="M548" l="1"/>
  <c r="I548" s="1"/>
  <c r="M538"/>
  <c r="I538" s="1"/>
  <c r="M528"/>
  <c r="I528" s="1"/>
  <c r="M508"/>
  <c r="I508" s="1"/>
  <c r="M503"/>
  <c r="I503" s="1"/>
  <c r="M498"/>
  <c r="I498" s="1"/>
  <c r="N483"/>
  <c r="M473"/>
  <c r="I473" s="1"/>
  <c r="M468"/>
  <c r="I468" s="1"/>
  <c r="M463"/>
  <c r="I463" s="1"/>
  <c r="M460"/>
  <c r="M459"/>
  <c r="M433"/>
  <c r="I433" s="1"/>
  <c r="M428"/>
  <c r="I428" s="1"/>
  <c r="M423"/>
  <c r="I423" s="1"/>
  <c r="M418"/>
  <c r="I418" s="1"/>
  <c r="M413"/>
  <c r="I413" s="1"/>
  <c r="M408"/>
  <c r="I408" s="1"/>
  <c r="M393"/>
  <c r="I393" s="1"/>
  <c r="M383"/>
  <c r="I383" s="1"/>
  <c r="N378"/>
  <c r="M378"/>
  <c r="I378" s="1"/>
  <c r="M373"/>
  <c r="N373" s="1"/>
  <c r="M363"/>
  <c r="I363" s="1"/>
  <c r="M358"/>
  <c r="I358" s="1"/>
  <c r="M355"/>
  <c r="M354"/>
  <c r="M348"/>
  <c r="I348" s="1"/>
  <c r="M343"/>
  <c r="I343" s="1"/>
  <c r="N338"/>
  <c r="M338"/>
  <c r="M328"/>
  <c r="I328" s="1"/>
  <c r="M323"/>
  <c r="I323" s="1"/>
  <c r="M318"/>
  <c r="I318" s="1"/>
  <c r="N313"/>
  <c r="M310"/>
  <c r="M309"/>
  <c r="M293"/>
  <c r="I293" s="1"/>
  <c r="N288"/>
  <c r="M288"/>
  <c r="I288" s="1"/>
  <c r="N263"/>
  <c r="M263"/>
  <c r="I263" s="1"/>
  <c r="N258"/>
  <c r="M258"/>
  <c r="I258" s="1"/>
  <c r="M243"/>
  <c r="I243" s="1"/>
  <c r="N238"/>
  <c r="M238"/>
  <c r="I238" s="1"/>
  <c r="M208"/>
  <c r="I208" s="1"/>
  <c r="M203"/>
  <c r="I203" s="1"/>
  <c r="M198"/>
  <c r="I198" s="1"/>
  <c r="M193"/>
  <c r="I193" s="1"/>
  <c r="M173"/>
  <c r="I173" s="1"/>
  <c r="M168"/>
  <c r="I168" s="1"/>
  <c r="M163"/>
  <c r="I163" s="1"/>
  <c r="M159"/>
  <c r="M133"/>
  <c r="I133" s="1"/>
  <c r="M128"/>
  <c r="I128" s="1"/>
  <c r="M123"/>
  <c r="I123" s="1"/>
  <c r="M118"/>
  <c r="I118" s="1"/>
  <c r="M113"/>
  <c r="I113" s="1"/>
  <c r="M108"/>
  <c r="I108" s="1"/>
  <c r="M103"/>
  <c r="I103" s="1"/>
  <c r="M95"/>
  <c r="M94"/>
  <c r="M83"/>
  <c r="I83" s="1"/>
  <c r="M78"/>
  <c r="I78" s="1"/>
  <c r="M70"/>
  <c r="M69"/>
  <c r="M48"/>
  <c r="I48" s="1"/>
  <c r="M43"/>
  <c r="I43" s="1"/>
  <c r="N38"/>
  <c r="M38"/>
  <c r="I38" s="1"/>
  <c r="N33"/>
  <c r="M33"/>
  <c r="I33" s="1"/>
  <c r="M28"/>
  <c r="I28" s="1"/>
  <c r="M23"/>
  <c r="M15"/>
  <c r="M10" s="1"/>
  <c r="M14"/>
  <c r="M9" s="1"/>
  <c r="N8" l="1"/>
  <c r="N828" s="1"/>
  <c r="N478"/>
  <c r="M313"/>
  <c r="I313" s="1"/>
  <c r="M308"/>
  <c r="I308" s="1"/>
  <c r="M98"/>
  <c r="I98" s="1"/>
  <c r="M458"/>
  <c r="I458" s="1"/>
  <c r="M73"/>
  <c r="I73" s="1"/>
  <c r="M158"/>
  <c r="I158" s="1"/>
  <c r="N473"/>
  <c r="M68"/>
  <c r="I68" s="1"/>
  <c r="M233"/>
  <c r="I233" s="1"/>
  <c r="M478"/>
  <c r="I478" s="1"/>
  <c r="M18"/>
  <c r="I18" s="1"/>
  <c r="M93"/>
  <c r="I93" s="1"/>
  <c r="M188"/>
  <c r="I188" s="1"/>
  <c r="M283"/>
  <c r="I283" s="1"/>
  <c r="M303"/>
  <c r="I303" s="1"/>
  <c r="M353"/>
  <c r="I353" s="1"/>
  <c r="M388"/>
  <c r="I388" s="1"/>
  <c r="M13"/>
  <c r="I13" s="1"/>
  <c r="I8" l="1"/>
  <c r="M8"/>
  <c r="M828" s="1"/>
  <c r="I828" l="1"/>
</calcChain>
</file>

<file path=xl/sharedStrings.xml><?xml version="1.0" encoding="utf-8"?>
<sst xmlns="http://schemas.openxmlformats.org/spreadsheetml/2006/main" count="1188" uniqueCount="237">
  <si>
    <t>paragraf</t>
  </si>
  <si>
    <t>rok rozp./rok zak.</t>
  </si>
  <si>
    <t>Wartość zadania ogółem</t>
  </si>
  <si>
    <t xml:space="preserve">Nr </t>
  </si>
  <si>
    <t>rozdział</t>
  </si>
  <si>
    <t>Nazwa zadania/lokalizacja (gmina)</t>
  </si>
  <si>
    <t>Jednostka realizująca</t>
  </si>
  <si>
    <t>Finansowanie</t>
  </si>
  <si>
    <t>R</t>
  </si>
  <si>
    <t>P</t>
  </si>
  <si>
    <t>G</t>
  </si>
  <si>
    <t>BP</t>
  </si>
  <si>
    <t>Inne</t>
  </si>
  <si>
    <t>kwota planowana na 2022 rok</t>
  </si>
  <si>
    <t>Zakup rębaka</t>
  </si>
  <si>
    <t>Zakup przyczepy ciężarowej</t>
  </si>
  <si>
    <t>Zakup przyczepy - lawety</t>
  </si>
  <si>
    <t>Powiatowy 
Zarząd Dróg w
Białymstoku</t>
  </si>
  <si>
    <t>Inne (RFRD)</t>
  </si>
  <si>
    <t xml:space="preserve">Przebudowa drogi powiatowej Nr 1536B - przejście przez miejscowość Kruszewo (Gm. Choroszcz) </t>
  </si>
  <si>
    <t xml:space="preserve">Budowa drogi powiatowej Nr 1551B: droga krajowa Nr 8 - Porosły - Krupniki </t>
  </si>
  <si>
    <t xml:space="preserve">Inne </t>
  </si>
  <si>
    <t xml:space="preserve">Opracowanie dokumentacji projektowej na: Przebudowę z rozbudową drogi powiatowej Nr 1538B na odcinku Choroszcz - Kościuki (Gm. Choroszcz) </t>
  </si>
  <si>
    <t xml:space="preserve">Opracowanie dokumentacji projektowej na: Przebudowę z rozbudową odcinka drogi powiatowej Nr 1543B - ul. Zastawie II w Choroszczy wraz z budową chodnika do ul. Paca (Gm. Choroszcz) </t>
  </si>
  <si>
    <t xml:space="preserve">Opracowanie dokumentacji projektowej na: Budowę drogi powiatowej Nr 1549B na odcinku Oliszki - Klepacze (Gm. Choroszcz) </t>
  </si>
  <si>
    <t xml:space="preserve">Aktualizacja dokumentacji projektowej na: Rozbudowę z przebudową drogi powiatowej Nr 2287B - ul. Mickiewicza w Choroszczy Etap II (Gm. Choroszcz) </t>
  </si>
  <si>
    <t>Przebudowa z rozbudową drogi powiatowej Nr 1385B na odcinku Gniła - Dobrzyniewo Duże - Etap I (Gm. Dobrzyniewo Duże)</t>
  </si>
  <si>
    <t>Opracowanie dokumentacji projektowej na: Przebudowę z rozbudową drogi powiatowej na odcinku Kolonia Leńce - Jurowce na terenie Gminy Dobrzyniewo Duże</t>
  </si>
  <si>
    <t>Przebudowa z rozbudową drogi powiatowej Nr 1448B w miejscowości Wiejki (Gm. Gródek)</t>
  </si>
  <si>
    <t>Opracowanie dokumentacji projektowej na: Przebudowę z rozbudową drogi powiatowej Nr 1439B i Nr 1437B na odcinku Waliły Stacja - Słuczanka z przejściem przez miejscowość Słuczanka (Gm. Gródek)</t>
  </si>
  <si>
    <t>Usprawnienie odwodnienia w ciągu drogi powiatowej Nr 1440B w m. Gródek (Gm. Gródek)</t>
  </si>
  <si>
    <t>Przebudowa z rozbudową drogi powiatowej Nr 1494B w m. Niewodnica Nargilewska (Gm. Juchnowiec Kościelny) wraz z budową jednostronnego chodnika w ciągu drogi powiatowej Nr 1484B na terenie zabudowy m. Niewodnica Nargilewska</t>
  </si>
  <si>
    <t xml:space="preserve"> Opracowanie dokumentacji projektowej na: Przebudowę z rozbudową drogi powiatowej Nr 1494B na odcinku Juchnowiec Kościelny - Rumejki - Niewodnica Nargilewska, Gm. Juchnowiec Kościelny</t>
  </si>
  <si>
    <t>Aktualizacja dokumentacji projektowej na: Przebudowę z rozbudową drogi powiatowej Nr 1492B Hryniewicze - Olmonty (Gm. Juchnowiec Kościelny)</t>
  </si>
  <si>
    <t>Rozbudowa drogi powiatowej Nr 1522B od granicy gminy Poświętne do drogi powiatowej Nr 1521B w m. Łapy Pluśniaki - Etap I (Gm. Łapy)</t>
  </si>
  <si>
    <t>Opracowanie dokumentacji projektowej na: Przebudowę drogi powiatowej Nr 1562B na terenie Gminy Łapy (Gm. Łapy)</t>
  </si>
  <si>
    <t>Opracowanie dokumentacji projektowej na przebudowę z rozbudową drogi powiatowej Nr 1521B na odcinku od ul. Żwirki i Wigury w Łapach do granicy Gminy Łapy (Gm. Łapy)</t>
  </si>
  <si>
    <t>Usprawnienie odwodnienia drogi powiatowej Nr 1444B w miejscowości Sokole (Gm. Michałowo)</t>
  </si>
  <si>
    <t>Przebudowa drogi powiatowej Nr 1459B Bondary - Rudnia - Szymki w m. Bołtryki (Gm. Michałowo)</t>
  </si>
  <si>
    <t xml:space="preserve"> Opracowanie dokumentacji projektowej na: Przebudowę z rozbudową drogi powiatowej Nr 1564B na odcinku Dzierżki - Brzozowo Solniki (Gm. Poświętne)</t>
  </si>
  <si>
    <t xml:space="preserve">Przebudowa z rozbudową drogi powiatowej Nr 2391B - Al. Niepodległości wraz z przebudową skrzyżowania z ul. Piłsudskiego w Supraślu </t>
  </si>
  <si>
    <t>Rozbudowa drogi powiatowej Nr 1429B na odcinku Ciasne - Ogrodniczki (Gm. Supraśl)</t>
  </si>
  <si>
    <t>Przebudowa z rozbudową drogi powiatowej Nr 1429B Grabówka - Ciasne (Gm. Supraśl)</t>
  </si>
  <si>
    <t>Opracowanie dokumentacji projektowej na: Budowę ścieżki rowerowej w ciągu drogi powiatowej Nr 1429B na odcinku od ronda do ul. Malinowej w Grabówce (Gm. Supraśl)</t>
  </si>
  <si>
    <t>Opracowanie dokumentacji projektowej na: Budowę ciągu pieszo - jezdnego w ciągu drogi powiatowej Nr 1432B na odcinku od istniejącej ścieżki do granicy Powiatu Białostockiego (Gm. Supraśl)</t>
  </si>
  <si>
    <t xml:space="preserve"> Opracowanie dokumentacji projektowej na: Przebudowę drogi powiatowej Nr 1505 B na odcinku Rynki - Średzińskie (Gm. Suraż)</t>
  </si>
  <si>
    <t xml:space="preserve"> Opracowanie dokumentacji projektowej na: Przebudowę z rozbudową drogi powiatowej Nr 1517B Turośń Dolna - Suraż wraz z przebudową mostu na cieku bez nazwy k/m Kowale (Gm. Suraż)</t>
  </si>
  <si>
    <t>Przebudowa chodnika w ciągu drogi powiatowej Nr 1547B w m. Tołcze (Gm. Turośń Kościelna)</t>
  </si>
  <si>
    <t>Przebudowa drogi powiatowej Nr 1380B na odcinku 11 Listopada w Tykocinie (Gm. Tykocin)</t>
  </si>
  <si>
    <t xml:space="preserve"> Przebudowa z rozbudową drogi powiatowej Nr 1380 B Tykocin – Złotoria Etap II (Gm. Tykocin) </t>
  </si>
  <si>
    <t xml:space="preserve"> Opracowanie dokumentacji projektowej na: Budowę ścieżki rowerowej w ciągu drogi powiatowej Nr 1418B na odcinku od ul. Wojtachowskiej do miejscowości Sochonie (Gm. Wasilków)</t>
  </si>
  <si>
    <t xml:space="preserve"> Opracowanie dokumentacji projektowej na przebudowę z rozbudową drogi powiatowej Nr 1393B na terenie Gminy Wasilków</t>
  </si>
  <si>
    <t>Opracowanie dokumentacji projektowej na: Przebudowę z rozbudową drogi powiatowej na odcinku Kolonia Leńce - Jurowce na terenie Gminy Wasilków</t>
  </si>
  <si>
    <t>Opracowanie dokumentacji projektowej na: Przebudowę z rozbudową drogi powiatowej Nr 1377B na odcinku Łopuchowo - Zawady (Gm. Zawady)</t>
  </si>
  <si>
    <t>Przebudowa z rozbudową drogi powiatowej Nr 1977B na odcinku Cibory Gałeckie - Nowe Grabowo w tym opracowanie dokumentacji projektowej (Gm. Zawady) - opracowanie dokumentacji projektowej</t>
  </si>
  <si>
    <t>Przebudowa wraz z rozbudową drogi powiatowej Nr 1470B Folwarki Małe - Zabłudów (Gm. Zabłudów)</t>
  </si>
  <si>
    <t>Budowa wyniesionych skrzyżowań i przejść dla pieszych na terenie Obwodu Drogowo - Mostowego w Białymstoku</t>
  </si>
  <si>
    <t>Budowa i przebudowa wyniesionych przejść dla pieszych na terenie Obwodu Drogowo - Mostowego w Surażu</t>
  </si>
  <si>
    <t>Budowa i przebudowa wyniesionych przejść dla pieszych na terenie Obwodu Drogowo - Mostowego w Michałowie</t>
  </si>
  <si>
    <t xml:space="preserve">Wykup gruntów dla potrzeb inwestycji drogowych, regulacja stanów własnościowych gruntów w pasie drogowym </t>
  </si>
  <si>
    <t>Dokumentacje branżowe</t>
  </si>
  <si>
    <t xml:space="preserve">Ocieplenie budynku Obwodu Drogowo - Mostowego w Surażu </t>
  </si>
  <si>
    <t>Zakup ładowacza czołowego</t>
  </si>
  <si>
    <t>Zakup ciągnika wraz z wymiennym osprzętem do bieżącego utrzymania dróg</t>
  </si>
  <si>
    <t>Przebudowa drogi powiatowej Nr 1535B Białystok - Kruszewo na odcinku od skrzyżowania z drogą powiatową Nr 1538B do skrzyżowania z drogą powiatową Nr 1537B i drogą gminną Nr 106267B (Gm. Choroszcz)</t>
  </si>
  <si>
    <t>Roboty budowlane polegające na przebudowie i dostosowaniu części budynku istniejącej wiaty na pomieszczenia biurowo-socjalne na potrzeby Obwodu Drogowo-Mostowego w Białymstoku przy ul. Usługowej 6/3 w m. Zaścianki na działce o numerze geod. 38/124, w tym opracowanie dokumentacji projektowej wraz z niezbędną infrastrukturą techniczną</t>
  </si>
  <si>
    <t>Wykonanie dokumentacji geodezyjnej i kartograficznej podziału działek gruntu w obrębach: Kamińskie Wiktory, Kamińskie Pliszki, Grochy Stare i Niemierzęta, gm. Poświętne, dla potrzeb realizacji inwestycji "Przebudowa z rozbudową drogi powiatowej Nr 1562 B na odcinku droga 681 - Kamińskie Wiktory</t>
  </si>
  <si>
    <t>Wykonanie dokumentacji geodezyjnej i kartograficznej podziału działek gruntu w obrębach: m. Tykocin, Kiermusy, Nieciece, gm. Tykocin, niezbędnej w zw. z przygotowaniem inwestycji "Przebudowa z rozbudową drogi powiatowej Nr 1377 B na odcinku Tykocin - Kiermusy - Nieciece - Etap I</t>
  </si>
  <si>
    <t>Wykonanie dokumentacji geodezyjnej i kartograficznej podziału działek gruntu w obrębie Topolany, gm. Michałowo, niezbędnej w zw. z przygotowaniem inwestycji "Przebudowa z rozbudową drogi powiatowej Nr 1440 B w m. Topolany (gm. Michałowo)"</t>
  </si>
  <si>
    <t>DPS Choroszcz</t>
  </si>
  <si>
    <t>Modernizacja dachu budynku gospodarczego przy Domu Pomocy Społecznej w Jałówce</t>
  </si>
  <si>
    <t>DPS Jałówka</t>
  </si>
  <si>
    <t>Modernizacja budynku Domu Dziecka Nr 1 funkcjonującego w ramach Centrum Administracyjnego Obsługi Placówe Opiekuńczo-Wychowawczych w Krasnem w zakresie dostosowania budynku do obwiązującychprzepisów przeciwpożarowych</t>
  </si>
  <si>
    <t>CAOPOW Krasne</t>
  </si>
  <si>
    <t>RDDz Supraśl</t>
  </si>
  <si>
    <t>Starostwo Powiatowe w Białymstoku</t>
  </si>
  <si>
    <t>Dostawa i montaż regałów przesuwnych w filii Wydziału Geodezji, Katastru i Nieruchomości w Łapach</t>
  </si>
  <si>
    <t>Powiatowy 
Urząd Pracy</t>
  </si>
  <si>
    <t>Montaż klimatyzacji w pomieszczeniach Filii Powiatowego Urzędu Pracy w Łapach</t>
  </si>
  <si>
    <t>Wykonanie dokumentacji projektowej na modernizację budynku Zespołu Szkół w Czarnej Białostockiej (na potrzeby Podstawowej Opieki Zdrowotnej wraz z windą dla niepełnosprawnych)</t>
  </si>
  <si>
    <t>I LO w Łapach</t>
  </si>
  <si>
    <t>Remont niskiego parteru na potrzeby archiwum w budynku I Liceum Ogólnokształcącego w Łapach</t>
  </si>
  <si>
    <t>Modernizacja budynku Internatu przy I Liceum Ogólnokształcącym w Łapach poprzez budowę klatki schodowej wraz z windą dla osób niepełnosprawnych</t>
  </si>
  <si>
    <t>ZSM w Łapach</t>
  </si>
  <si>
    <t>CKZ w Łapach</t>
  </si>
  <si>
    <t>RAZEM</t>
  </si>
  <si>
    <t>Modernizacja źródła ciepła oraz technologii kuchni na potrzeby DPS 
w Choroszczy</t>
  </si>
  <si>
    <t xml:space="preserve">Przebudowa Domu Pomocy Społecznej 
w Choroszczy </t>
  </si>
  <si>
    <t xml:space="preserve">Budowa mieszkań chronionych w Choroszczy           </t>
  </si>
  <si>
    <t>Opracowanie dokumentacji na budowę mieszkań chronionych w Choroszczy</t>
  </si>
  <si>
    <t xml:space="preserve">Aktualizacja dokumentacji projektowej na: Przebudowę z rozbudową drogi powiatowej Nr 1552B przejście przez m. Pańki (Gm. Choroszcz) </t>
  </si>
  <si>
    <t>Opracowanie dokumentacji projektowej na: Przebudowę z rozbudową drogi powiatowej Nr 1534B droga 678 - Wólka Waniewska (Gm. Łapy)</t>
  </si>
  <si>
    <t>Opracowanie dokumentacji projektowej na: Budowę ścieżki rowerowej w ciągu drogi powiatowej Nr 1393B na odcinku Jurowce - Wasilków (Gm. Wasilków)</t>
  </si>
  <si>
    <t>Środki wydatkowane do końca roku 2021 (przewidywane wykonanie)</t>
  </si>
  <si>
    <t>Przebudowa drogi powiatowej Nr 2391B na odcinku ul. Nowej w m. Supraśl od ul. Dolnej do ul. Białostockiej</t>
  </si>
  <si>
    <t>Rozbudowa i przebudowa budynku biurowego przy ul. Borsuczej 2 wraz z infrastrukturą techniczną w systemie zaprojektuj i wybuduj</t>
  </si>
  <si>
    <t xml:space="preserve">Dział 750 Administracja publiczna; Rozdział 75020 Starostwa Powiatowe </t>
  </si>
  <si>
    <t>Dział 700 Gospodarka mieszkaniowa; Rozdział 70005 Gospodarka gruntami i nieruchomościami</t>
  </si>
  <si>
    <t xml:space="preserve">Dział 600 Transport i łączność; Rozdział 60014 Drogi publiczne powiatowe </t>
  </si>
  <si>
    <t>Dział 801 Oświata i wychowanie; Rozdział 80120 Licea Ogólnokształcące</t>
  </si>
  <si>
    <t>Dział 801 Oświata i wychowanie; Rozdział 80195 Pozostała działalność</t>
  </si>
  <si>
    <t>Dział 851 Ochrona zdrowia; Rozdział 85195 Pozostała działalność</t>
  </si>
  <si>
    <t>Dział 852 Pomoc społeczna; Rozdział 85202 Domy Pomocy Społecznej</t>
  </si>
  <si>
    <t xml:space="preserve">Dział 852 Pomoc społeczna; Rozdział 85220 Jednostki specjalistycznego poradnictwa, mieszkania chronione i ośrodki interwencji kryzysowej </t>
  </si>
  <si>
    <t>Dział 853 Pozostałe zadania w zakresie polityki społecznej; Rozdział 85333 Powiatowe Urzędy Pracy</t>
  </si>
  <si>
    <t>Dział 854 Edukacyjna opieka wychowawcza; Rozdział 85410 Internaty i bursy szkolne</t>
  </si>
  <si>
    <t>Dział 855 Rodzina; Rozdział 85510 Działalność placówek opiekuńczo - wychowawczych</t>
  </si>
  <si>
    <t>Montaż klimatyzacji w budynku przy ul. Słonimskiej 15/1</t>
  </si>
  <si>
    <t>6057
6059</t>
  </si>
  <si>
    <t>PFRON</t>
  </si>
  <si>
    <t>Środki z Funduszy Rządowych otrzymane w latach poprzednich</t>
  </si>
  <si>
    <t>Modernizacja studni głębinowej na potrzeby bytowe i przeciwpożarowe placówek opiekuńczo-wychowawczych w Krasnem</t>
  </si>
  <si>
    <t xml:space="preserve">Opracowanie dokumentacji projektowej na: Przebudowę drogi powiatowej Nr 2299B - ul. Piłsudskiego w Czarnej Białostockiej (Gm. Czarna Białostocka) </t>
  </si>
  <si>
    <t>Aktualizacja dokumentacji projektowej na: Przebudowę z rozbudową drogi powiatowej Nr 1380B Tykocin - Złotoria (Gm. Tykocin)</t>
  </si>
  <si>
    <t xml:space="preserve">Opracowanie dokumentacji projektowej na: Przebudowę z rozbudową drogi powiatowej Nr 1377B na odcinku Tykocin - Kiermusy - Nieciece - Łopuchowo (Gm. Tykocin) </t>
  </si>
  <si>
    <t>Opracowanie dokumentacji projektowej na: Przebudowę z rozbudową drogi powiatowej Nr 1418B w m. Rybniki wraz z rozbiórką i budową mostu na rzece Krzemionka (Gm. Wasilków)</t>
  </si>
  <si>
    <t>Opracowanie dokumentacji projektowej na: Przebudowę z rozbudową drogi powiatowej Nr 1427B na odcinku Wasilków - Nowodworce (Gm. Wasilków)</t>
  </si>
  <si>
    <t>Opracowanie dokumentacji projektowej na: Przebudowę z rozbudową drogi powiatowej Nr 1549B na odcinku ul. Kolejowej w Klepaczach (Gm. Choroszcz)</t>
  </si>
  <si>
    <t>Opracowanie dokumentacji projektowej na: Przebudowę z rozbudową drogi powiatowej Nr 1424B Karczmisko - Czarna Wieś Kościelna (Gm. Czarna Białostocka)</t>
  </si>
  <si>
    <t xml:space="preserve">Opracowanie dokumentacji projektowej na: Przebudowę drogi powiatowej Nr 1385B na długości ul. Lipowej w Dobrzyniewie Dużym   (Gm. Dobrzyniewo Duże) </t>
  </si>
  <si>
    <t>Opracowanie dokumentacji projektowej na: Przebudowę drogi powiatowej Nr 1440B w m. Topolany (Gm. Michałowo)</t>
  </si>
  <si>
    <t xml:space="preserve"> Opracowanie dokumentacji projektowej na: Przebudowę z rozbudową drogi powiatowej Nr 1562B na odcinku droga Nr 681 - Kamińskie Wiktory (Gm. Poświętne)</t>
  </si>
  <si>
    <t>Rozbudowa drogi powiatowej Nr 1512B na odcinku od drogi powiatowej 1483B do wsi Zajączki (Gm. Juchnowiec Kościelny)</t>
  </si>
  <si>
    <t>10A</t>
  </si>
  <si>
    <t>Budowa chodnika wzdłuż drogi powiatowej Nr 1535B na odcinku od skrzyżowania dróg Nr 1551B, 1535B i Nr 106266B do sklepu spożywczego Chorten na działce nr geod. 330 w Krupnikach (Gm. Choroszcz)</t>
  </si>
  <si>
    <t>97A</t>
  </si>
  <si>
    <t>Budowa hali namiotowej o konstrukcji stalowej na potrzeby Obwodu Drogowo-Mostowego w Michałowie</t>
  </si>
  <si>
    <t>Opracowanie dokumentacji projektowej na: Przebudowę z rozbudową drogi powiatowej Nr 1504B na odcinku od drogi wojewódzkiej Nr 678 do skrzyżowania z drogami powiatowymi Nr 1498B i 1518B wraz ze skrzyżowaniem (Gm. Turośń Kościelna) - dokumentacja projektowa Etapu I</t>
  </si>
  <si>
    <t>65A</t>
  </si>
  <si>
    <t>103A</t>
  </si>
  <si>
    <t>Wykonanie dokumentacji projektowej wraz z budową sieci kanalizacyjnej i wodociągowej na nieruchomości stanowiącej własność Powiatu położonej w m. Zabłudów</t>
  </si>
  <si>
    <t>106A</t>
  </si>
  <si>
    <t>Zakup serwera</t>
  </si>
  <si>
    <t>118A</t>
  </si>
  <si>
    <t>Montaż klimatyzacji w pomieszczeniach Internatu przy I Liceum Ogólnokształcącym w Łapach</t>
  </si>
  <si>
    <t>Opracowanie dokumentacji projektowej na: Przebudowę drogi powiatowej Nr 1397B w m. Chraboły (Gm. Dobrzyniewo Duże)</t>
  </si>
  <si>
    <t>26A</t>
  </si>
  <si>
    <t>48A</t>
  </si>
  <si>
    <t>95A</t>
  </si>
  <si>
    <t>Aktualizacja projektów budowlanych związana z dostosowaniem do obowiązujących przepisów prawa budowlanego</t>
  </si>
  <si>
    <t>87A</t>
  </si>
  <si>
    <t>Opracowanie dokumentacji projektowej na: Przebudowę skrzyżowania drogi powiatowej Nr 1489B z drogą gminną Nr 106855B w m. Zagruszany (Gm. Zabłudów)</t>
  </si>
  <si>
    <t>26B</t>
  </si>
  <si>
    <t xml:space="preserve">Opracowanie dokumentacji projektowej na: Przebudowę z rozbudową drogi powiatowej Nr 1385B na odcinku Gniła - Pogorzałki (Gm. Dobrzyniewo Duże) </t>
  </si>
  <si>
    <t>113A</t>
  </si>
  <si>
    <t>Zakup dwóch suszarek bębnowych na potrzeby Domu Pomocy Społecznej w Jałówce</t>
  </si>
  <si>
    <t>112A</t>
  </si>
  <si>
    <t>Zakup pojazdu przystosowanego do przewozu osób niepełnosprawnych na potrzeby Domu Pomocy Społecznej w Choroszczy</t>
  </si>
  <si>
    <t>113B</t>
  </si>
  <si>
    <t>112B</t>
  </si>
  <si>
    <t>DPS Czerewki</t>
  </si>
  <si>
    <t xml:space="preserve">Modernizacja korytarzy w budynkach B, C z nową instalacją elektryczną, nową instalacją systemu przyzywowego w budynkach A, B i C wraz z niezbędną dokumentacją w Domu Pomocy Społecznej w Uhowie </t>
  </si>
  <si>
    <t>DPS Uhowo</t>
  </si>
  <si>
    <t>113C</t>
  </si>
  <si>
    <t>Zakup pojazdu przystosowanego do przewozu osób niepełnosprawnych na potrzeby Domu Pomocy Społecznej w Czerewkach</t>
  </si>
  <si>
    <t>113D</t>
  </si>
  <si>
    <t>113E</t>
  </si>
  <si>
    <t>Zakup pojazdu przystosowanego do przewozu osób niepełnosprawnych na potrzeby Domu Pomocy Społecznej w Uhowie</t>
  </si>
  <si>
    <t>Plan wydatków budżetu powiatu w 2022 roku</t>
  </si>
  <si>
    <t>PLAN NA 2022 ROK</t>
  </si>
  <si>
    <t>PLAN (LIMITY) WYDATKÓW INWESTYCYJNYCH NA 2022 ROK</t>
  </si>
  <si>
    <t>Opracowanie dokumentacji projektowej na: Budowa drogi powiatowej Nr 1422B na odcinku Wólka Ratowiecka - Złota Wieś wraz z przebudową mostu na rzece Czarna (Gm. Czarna Białostocka)</t>
  </si>
  <si>
    <t>Opracowanie dokumentacji projektowej na: Przebudowę z rozbudową drogi powiatowej Nr 1456B Jałówka – Mostowlany - Bobrowniki na odcinku Bobrowniki - Mostowlany (Gm. Gródek)</t>
  </si>
  <si>
    <t>Opracowanie dokumentacji projektowej na: Przebudowę z rozbudową drogi powiatowej Nr 1456B Jałówka - Mostowlany – Bobrowniki na odcinku Mostowlany - Jałówka (Gm. Michałowo)</t>
  </si>
  <si>
    <t xml:space="preserve">Zakup samochodu osobowego </t>
  </si>
  <si>
    <t>31A</t>
  </si>
  <si>
    <t>Opracowanie dokumentacji projektowej na: Budowę mostu przez rz. Słoja k/m Kondycja wraz z dojazdami w ciągu drogi powiatowej Nr 1438B Załuki - Kondycja - Borki (Gm. Gródek)</t>
  </si>
  <si>
    <t>97B</t>
  </si>
  <si>
    <t>E-usługi administracji publicznej Powiatowego Zarządu Dróg w Białymstoku</t>
  </si>
  <si>
    <t>39A</t>
  </si>
  <si>
    <t>94A</t>
  </si>
  <si>
    <t>Nabycie nieruchomości nr geod. 218/1 położonej w obrębie Suraż, na potrzeby ODM w Surażu</t>
  </si>
  <si>
    <t>Zakup miniciągnika z oprzyrządowaniem do utrzymania czystości i przejezdności na potrzeby Domu Pomocy Społecznej w Czerewkach</t>
  </si>
  <si>
    <t>112C</t>
  </si>
  <si>
    <t>Zakup pralnico-wirówki na potrzeby Domu Pomocy Społecznej "Jawor" w Jałówce</t>
  </si>
  <si>
    <t>Dział 801 Oświata i wychowanie; Rozdział 80140 Placówki kształcenia ustawicznego i centra kształcenia zawodowego</t>
  </si>
  <si>
    <t>107A</t>
  </si>
  <si>
    <t>Zakup symulatorów spawania do pracowni spawalniczej w Centrum Kształcenia Zawodowego w Łapach</t>
  </si>
  <si>
    <t>Wykonanie nowej bramy wjazdowej i dwóch furtek w Domu Pomocy Społecznej w Czerewkach</t>
  </si>
  <si>
    <t>Przebudowa i remont sieci doziemnej kanalizacji deszczowej budynku internatu przy I Liceum Ogólnokształcącym im. A. Mickiewicza w Łapach oraz prace rozbiórkowe</t>
  </si>
  <si>
    <t>Dostosowanie budynku Rodzinnego Domu Dziecka do obowiązujących przepisów p. pożarowych, stosownie do zaleceń straży pożarnej wraz z niezbędnym projektem i wykonaniem instalacji systemów p. pożarowych</t>
  </si>
  <si>
    <t>107B</t>
  </si>
  <si>
    <t>Zakup osprzętu do ciągników</t>
  </si>
  <si>
    <t>81A</t>
  </si>
  <si>
    <t>Aktualizacja dokumentacji projektowej na: Budowę ścieżki pieszo - rowerowej w ciągu drogi powiatowej Nr 1418B na odcinku od ul. Wojtachowskiej do miejscowości Sochonie wraz z budową kładki pieszo-rowerowej przez rz. Czarną (Gm. Wasilków)</t>
  </si>
  <si>
    <t xml:space="preserve">Zakup kotła CO </t>
  </si>
  <si>
    <t>Powiatowy 
Zarząd Dróg w 
Białymstoku</t>
  </si>
  <si>
    <t>Budowa drogi powiatowej Nr 1421B na odcinku Ruda Rzeczka - Klimki 
(Gm. Czarna Białostocka)</t>
  </si>
  <si>
    <t>Przebudowa drogi powiatowej Nr 1307B na odcinku granica Powiatu Białostockiego - Jezierzysk 
(Gm. Czarna Białostocka)</t>
  </si>
  <si>
    <t xml:space="preserve">Opracowanie dokumentacji projektowej na: Przebudowę z rozbudową drogi powiatowej Nr 1548B Barszczewo - Ogrodniki 
(Gm. Choroszcz) </t>
  </si>
  <si>
    <t>Przebudowa z rozbudową drogi powiatowej Nr 1385B w m. Pogorzałki na odcinku ok. 300m 
(Gm. Dobrzyniewo Duże)</t>
  </si>
  <si>
    <t>Przebudowa drogi powiatowej Nr 1397B na odcinku Chraboły - Kopisk (Gm. Dobrzyniewo Duże)</t>
  </si>
  <si>
    <t xml:space="preserve">Opracowanie dokumentacji projektowej na: Budowę mostu przez rz. Supraśl k/m Dobrzyniewo Fabryczne wraz z dojazdami
 (Gm. Dobrzyniewo Duże) </t>
  </si>
  <si>
    <t xml:space="preserve">Opracowanie dokumentacji projektowej na: Budowę chodnika w ciągu drogi powiatowej Nr 1390B - ul. Dzikowska w Fastach
 (Gm. Dobrzyniewo Duże) </t>
  </si>
  <si>
    <t xml:space="preserve">Opracowanie dokumentacji projektowej na: Przebudowę z rozbudową drogi powiatowej Nr 1385B na odcinku Pogorzałki - granica Powiatu Białostockiego
 (Gm. Dobrzyniewo Duże) </t>
  </si>
  <si>
    <t xml:space="preserve">Opracowanie dokumentacji projektowej na: Przebudowę z rozbudową drogi powiatowej Nr 1387B Kobuzie - droga Nr 1385B
 (Gm. Dobrzyniewo Duże) </t>
  </si>
  <si>
    <t xml:space="preserve">Opracowanie dokumentacji projektowej na: Przebudowę z rozbudową drogi powiatowej Nr 1385B na odcinku Gniła - Dobrzyniewo Duże - Etap II 
(Gm. Dobrzyniewo Duże) </t>
  </si>
  <si>
    <t xml:space="preserve">Opracowanie dokumentacji projektowej na: Przebudowę z rozbudową drogi powiatowej Nr 1393B na odcinku Leńce - granica gminy Dobrzyniewo Duże 
(Gm. Dobrzyniewo Duże) </t>
  </si>
  <si>
    <t>Wzmocnienie nawierzchni drogi powiatowej Nr 1452B na odcinku od skrzyżowania z drogą 1448B do m. Straszewo poprzez powierzchniowe utrwalenie emulsją i grysami 
(Gm. Gródek)</t>
  </si>
  <si>
    <t>Opracowanie dokumentacji projektowej na: Budowę ścieżki pieszo - rowerowej na odcinku drogi powiatowej Nr 1493B od granicy z miastem Białystok do skrzyżowania z ulicą Jaworową w Olmontach 
(Gm. Juchnowiec Kościelny)</t>
  </si>
  <si>
    <t xml:space="preserve"> Opracowanie dokumentacji projektowej na: Przebudowę drogi powiatowej Nr 1483B Hryniewicze - Juchnowiec Kościelny
 (Gm. Juchnowiec Kościelny)</t>
  </si>
  <si>
    <t>Opracowanie dokumentacji projektowej na: Przebudowę z rozbudową drogi powiatowej Nr 1497B na odcinku Kolonia Koplany - Brończany - Stacja Lewickie
 (Gm. Juchnowiec Kościelny)</t>
  </si>
  <si>
    <t>Opracowanie aktualizacji projektu budowlanego i projektu kanału technologicznego na: Rozbudowę drogi powiatowej Nr 1512B na odcinku od drogi powiatowej Nr 1483B do wsi Zajączki 
(Gm. Juchnowiec Kościelny)</t>
  </si>
  <si>
    <t>Przebudowa drogi powiatowej Nr 1511B Dorożki - Pańki na odcinku przed mostem na rzece Mieńka
 (Gm. Juchnowiec Kościelny)</t>
  </si>
  <si>
    <t>Opracowanie dokumentacji projektowej na: Rozbudowę drogi powiatowej Nr 1522B od granicy gminy Poświętne do drogi powiatowej Nr 1521B w m. Łapy Pluśniaki 
(Gm. Łapy)</t>
  </si>
  <si>
    <t>Opracowanie dokumentacji projektowej na: Przebudowę z rozbudową drogi powiatowej Nr 1466B na odcinku Hieronimowo - granica Gminy Michałowo 
(Gm. Michałowo)</t>
  </si>
  <si>
    <t>Przebudowa drogi powiatowej Nr 1522B w miejscowości Pietkowo 
(Gm. Poświętne)</t>
  </si>
  <si>
    <t>Powiatowy 
Zarząd Dróg w    
Białymstoku</t>
  </si>
  <si>
    <t xml:space="preserve"> Przebudowa drogi powiatowej Nr 1565B na odcinku Brzozowo Stare - granica Powiatu Białostockiego 
(Gm. Poświętne)</t>
  </si>
  <si>
    <t>Opracowanie dokumentacji projektowej na: Przebudowę drogi powiatowej Nr 1427B na odcinku Ogrodniczki - Nowodworce 
(Gm. Supraśl)</t>
  </si>
  <si>
    <t>Opracowanie dokumentacji i budowa nowego mostu przez rzekę Narew w miejscowości Doktorce w ciągu drogi powiatowej Nr 1575B wraz z dojazdami (Gm. Suraż)</t>
  </si>
  <si>
    <t>Przebudowa drogi powiatowej Nr 1539B na odcinku wsi Zawady 
(Gm. Turośń Kościelna)</t>
  </si>
  <si>
    <t>Opracowanie dokumentacji projektowej na: Przebudowę z rozbudową drogi powiatowej Nr 1504B na odcinku od drogi wojewódzkiej Nr 678 do mostu na rzece Turośnianka (z wyłączeniem m. Niecki i Iwanówka oraz odc. od km 0+000 do km 0+600) 
(Gm. Turośń Kościelna)</t>
  </si>
  <si>
    <t xml:space="preserve">Opracowanie dokumentacji projektowej na: Przebudowę z rozbudową drogi powiatowej Nr 1501B - Etap II 
(Gm. Turośń Kościelna) </t>
  </si>
  <si>
    <t xml:space="preserve">Opracowanie dokumentacji projektowej na: Przebudowę drogi powiatowej Nr 1516B Turośń Kościelna - Turośń Dolna
 (Gm. Turośń Kościelna) </t>
  </si>
  <si>
    <t xml:space="preserve">Opracowanie dokumentacji projektowej na: Przebudowę z rozbudową drogi powiatowej Nr 1377B na odcinku Tykocin - Kiermusy - Nieciece - Łopuchowo - Etap II (Nieciece - Łopuchowo) 
(Gm. Tykocin) </t>
  </si>
  <si>
    <t xml:space="preserve"> Przebudowa z rozbudową drogi powiatowej Nr 1419B Wólka - Katrynka wraz z rozbiórką i budową mostu na rzece Czarnej
 (Gm. Wasilków)</t>
  </si>
  <si>
    <t xml:space="preserve"> Przebudowa z rozbudową drogi powiatowej Nr 1394B droga Nr 8 - Sielachowskie - Osowicze Etap II 
(Gm. Wasilków)</t>
  </si>
  <si>
    <t>Budowa chodnika w ciągu drogi powiatowej Nr 1418B na odcinku od m. Sochonie do wiaduktu drogowego w ciagu obwodnicy Wasilkowa 
(Gm. Wasilków)</t>
  </si>
  <si>
    <t xml:space="preserve">Przebudowa dróg powiatowych Nr 1973B Mężenin - Chlebiotki Nowe - do drogi 64 i Nr 1838B od drogi 64 - Strękowa Góra - Osowiec na terenie Powiatu Białostockiego Etap II 
(Gm. Zawady) </t>
  </si>
  <si>
    <t>Aktualizacja dokumentacji projektowej na: Przebudowę z rozbudową drogi powiatowej Nr 1969B na odcinku Targonie Wity - Zawady Kolonia 
(Gm. Zawady)</t>
  </si>
  <si>
    <t>Opracowanie dokumentacji projektowej na: Przebudowę z rozbudową drogi powiatowej Nr 1488B na odcinku Nowosady - granica Gminy Zabłudów (Gm. Zabłudów)</t>
  </si>
  <si>
    <t>101A</t>
  </si>
  <si>
    <t>Profesjonalne kształcenie zawodowe w Łapach - Dostosowanie i zakup wyposażenia dla pracowni energii odnawialnej w Zespole Szkół Mechanicznych im.St.Czarnieckiego w Łapach (Poddziałanie 8.2.2. Infrastruktura edukacyjna na obszarze Białostockiego Obszaru Funkcjonalnego)</t>
  </si>
  <si>
    <t>Profesjonalne kształcenie zawodowe w Łapach - Dostosowanie i zakup wyposażenia dla pracowni energii odnawialnej w Centrum Kształcenia Zawodowego w Łapach (Poddziałanie 8.2.2. Infrastruktura edukacyjna na obszarze Białostockiego Obszaru Funkcjonalnego)</t>
  </si>
  <si>
    <t>87B</t>
  </si>
  <si>
    <t>Opracowanie dokumentacji projektowej na: Przebudowę z rozbudową drogi powiatowej Nr 1482B na odcinku Kaniuki - do drogi gminnej Nr 106860B (Gm. Zabłudów)</t>
  </si>
  <si>
    <t>103B</t>
  </si>
  <si>
    <t>Wykonanie dokumentacji projektowej na termomodernizację i przebudowę obiektu przy ul. Słonimskiej 15/1 w Białymstoku wraz z częściową modernizacją instalacji i budową szybu windowego</t>
  </si>
  <si>
    <t>115A</t>
  </si>
  <si>
    <t>Wyburzenie chlewni po byłym Gospodarstwie Pomocniczym przy DPS w Choroszczy</t>
  </si>
  <si>
    <t>102A</t>
  </si>
  <si>
    <t>Zakup kosiarki bijakowej</t>
  </si>
  <si>
    <t>Kwota wydatkowana w 2021 roku</t>
  </si>
  <si>
    <t>% wykonania</t>
  </si>
  <si>
    <t>Wykonany zakres rzeczowy zadani/przyczyny niewykonania</t>
  </si>
  <si>
    <t>Wykonanie wydatków w I półroczu 2022 roku</t>
  </si>
</sst>
</file>

<file path=xl/styles.xml><?xml version="1.0" encoding="utf-8"?>
<styleSheet xmlns="http://schemas.openxmlformats.org/spreadsheetml/2006/main">
  <fonts count="23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u/>
      <sz val="11"/>
      <name val="Tahoma"/>
      <family val="2"/>
      <charset val="238"/>
    </font>
    <font>
      <sz val="9"/>
      <name val="Tahoma"/>
      <family val="2"/>
      <charset val="238"/>
    </font>
    <font>
      <sz val="9"/>
      <name val="Arial"/>
      <family val="2"/>
      <charset val="238"/>
    </font>
    <font>
      <b/>
      <sz val="12"/>
      <name val="Arial Black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</cellStyleXfs>
  <cellXfs count="219">
    <xf numFmtId="0" fontId="0" fillId="0" borderId="0" xfId="0"/>
    <xf numFmtId="0" fontId="5" fillId="0" borderId="0" xfId="2" applyFont="1"/>
    <xf numFmtId="0" fontId="6" fillId="0" borderId="0" xfId="2" applyFont="1"/>
    <xf numFmtId="0" fontId="3" fillId="0" borderId="0" xfId="2" applyFont="1"/>
    <xf numFmtId="0" fontId="9" fillId="0" borderId="0" xfId="2" applyFont="1" applyFill="1"/>
    <xf numFmtId="0" fontId="2" fillId="0" borderId="0" xfId="2" applyFont="1"/>
    <xf numFmtId="0" fontId="1" fillId="0" borderId="0" xfId="2" applyFont="1" applyAlignment="1">
      <alignment horizontal="center"/>
    </xf>
    <xf numFmtId="4" fontId="6" fillId="0" borderId="0" xfId="2" applyNumberFormat="1" applyFont="1"/>
    <xf numFmtId="4" fontId="3" fillId="0" borderId="0" xfId="2" applyNumberFormat="1" applyFont="1"/>
    <xf numFmtId="4" fontId="7" fillId="0" borderId="0" xfId="2" applyNumberFormat="1" applyFont="1"/>
    <xf numFmtId="0" fontId="14" fillId="0" borderId="1" xfId="2" applyFont="1" applyBorder="1" applyAlignment="1">
      <alignment horizontal="center" vertical="center" textRotation="90" wrapText="1"/>
    </xf>
    <xf numFmtId="0" fontId="6" fillId="0" borderId="1" xfId="3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0" fillId="0" borderId="0" xfId="2" applyFont="1" applyFill="1"/>
    <xf numFmtId="4" fontId="6" fillId="0" borderId="0" xfId="2" applyNumberFormat="1" applyFont="1" applyAlignment="1">
      <alignment horizontal="right" vertical="center"/>
    </xf>
    <xf numFmtId="4" fontId="16" fillId="0" borderId="1" xfId="2" applyNumberFormat="1" applyFont="1" applyFill="1" applyBorder="1" applyAlignment="1">
      <alignment horizontal="right" vertical="center"/>
    </xf>
    <xf numFmtId="4" fontId="3" fillId="0" borderId="0" xfId="2" applyNumberFormat="1" applyFont="1" applyAlignment="1">
      <alignment horizontal="right" vertical="center"/>
    </xf>
    <xf numFmtId="4" fontId="5" fillId="0" borderId="0" xfId="2" applyNumberFormat="1" applyFont="1" applyAlignment="1">
      <alignment horizontal="center" vertical="center"/>
    </xf>
    <xf numFmtId="4" fontId="2" fillId="0" borderId="0" xfId="2" applyNumberFormat="1" applyFont="1" applyAlignment="1">
      <alignment horizontal="center" vertical="center"/>
    </xf>
    <xf numFmtId="4" fontId="8" fillId="0" borderId="1" xfId="3" applyNumberFormat="1" applyFont="1" applyFill="1" applyBorder="1" applyAlignment="1">
      <alignment horizontal="right" vertical="center"/>
    </xf>
    <xf numFmtId="4" fontId="17" fillId="0" borderId="1" xfId="3" applyNumberFormat="1" applyFon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horizontal="right" vertical="center"/>
    </xf>
    <xf numFmtId="4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4" fontId="12" fillId="0" borderId="1" xfId="2" applyNumberFormat="1" applyFont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right" vertical="center"/>
    </xf>
    <xf numFmtId="0" fontId="15" fillId="0" borderId="3" xfId="2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right" vertical="center"/>
    </xf>
    <xf numFmtId="0" fontId="2" fillId="0" borderId="0" xfId="2" applyFont="1" applyBorder="1"/>
    <xf numFmtId="0" fontId="3" fillId="0" borderId="0" xfId="2" applyFont="1" applyBorder="1"/>
    <xf numFmtId="4" fontId="3" fillId="0" borderId="0" xfId="2" applyNumberFormat="1" applyFont="1" applyBorder="1"/>
    <xf numFmtId="0" fontId="3" fillId="0" borderId="0" xfId="2" applyFont="1" applyBorder="1" applyAlignment="1">
      <alignment horizontal="right" vertical="center"/>
    </xf>
    <xf numFmtId="4" fontId="15" fillId="0" borderId="1" xfId="2" applyNumberFormat="1" applyFont="1" applyFill="1" applyBorder="1" applyAlignment="1">
      <alignment horizontal="right" vertical="center" wrapText="1"/>
    </xf>
    <xf numFmtId="4" fontId="12" fillId="0" borderId="1" xfId="2" applyNumberFormat="1" applyFont="1" applyBorder="1" applyAlignment="1">
      <alignment horizontal="center" vertical="center" textRotation="90" wrapText="1"/>
    </xf>
    <xf numFmtId="4" fontId="15" fillId="0" borderId="1" xfId="2" applyNumberFormat="1" applyFont="1" applyFill="1" applyBorder="1" applyAlignment="1">
      <alignment horizontal="right" vertical="center"/>
    </xf>
    <xf numFmtId="0" fontId="21" fillId="0" borderId="1" xfId="2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3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right" vertical="center"/>
    </xf>
    <xf numFmtId="4" fontId="15" fillId="0" borderId="1" xfId="2" applyNumberFormat="1" applyFont="1" applyFill="1" applyBorder="1" applyAlignment="1">
      <alignment horizontal="right" vertical="center" wrapText="1"/>
    </xf>
    <xf numFmtId="0" fontId="6" fillId="0" borderId="4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/>
    </xf>
    <xf numFmtId="0" fontId="15" fillId="0" borderId="9" xfId="2" applyFont="1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16" fillId="0" borderId="9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9" xfId="3" applyFont="1" applyFill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/>
    </xf>
    <xf numFmtId="4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top"/>
    </xf>
    <xf numFmtId="0" fontId="8" fillId="0" borderId="10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0" borderId="14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/>
    </xf>
    <xf numFmtId="0" fontId="16" fillId="0" borderId="3" xfId="2" applyFont="1" applyFill="1" applyBorder="1" applyAlignment="1">
      <alignment horizont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9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top"/>
    </xf>
    <xf numFmtId="0" fontId="16" fillId="0" borderId="9" xfId="2" applyFont="1" applyFill="1" applyBorder="1" applyAlignment="1">
      <alignment horizontal="center" vertical="top"/>
    </xf>
    <xf numFmtId="0" fontId="16" fillId="0" borderId="3" xfId="2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wrapText="1"/>
    </xf>
    <xf numFmtId="0" fontId="8" fillId="0" borderId="3" xfId="3" applyFont="1" applyFill="1" applyBorder="1" applyAlignment="1">
      <alignment horizontal="center" wrapText="1"/>
    </xf>
    <xf numFmtId="4" fontId="8" fillId="0" borderId="4" xfId="3" applyNumberFormat="1" applyFont="1" applyFill="1" applyBorder="1" applyAlignment="1">
      <alignment horizontal="center" vertical="center"/>
    </xf>
    <xf numFmtId="4" fontId="8" fillId="0" borderId="9" xfId="3" applyNumberFormat="1" applyFont="1" applyFill="1" applyBorder="1" applyAlignment="1">
      <alignment horizontal="center" vertical="center"/>
    </xf>
    <xf numFmtId="4" fontId="8" fillId="0" borderId="3" xfId="3" applyNumberFormat="1" applyFont="1" applyFill="1" applyBorder="1" applyAlignment="1">
      <alignment horizontal="center" vertical="center"/>
    </xf>
    <xf numFmtId="4" fontId="8" fillId="0" borderId="4" xfId="3" applyNumberFormat="1" applyFont="1" applyFill="1" applyBorder="1" applyAlignment="1">
      <alignment horizontal="center" vertical="center" wrapText="1"/>
    </xf>
    <xf numFmtId="4" fontId="8" fillId="0" borderId="9" xfId="3" applyNumberFormat="1" applyFont="1" applyFill="1" applyBorder="1" applyAlignment="1">
      <alignment horizontal="center" vertical="center" wrapText="1"/>
    </xf>
    <xf numFmtId="4" fontId="8" fillId="0" borderId="3" xfId="3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top" wrapText="1"/>
    </xf>
    <xf numFmtId="0" fontId="8" fillId="0" borderId="9" xfId="3" applyFont="1" applyFill="1" applyBorder="1" applyAlignment="1">
      <alignment horizontal="center" vertical="top" wrapText="1"/>
    </xf>
    <xf numFmtId="0" fontId="8" fillId="0" borderId="3" xfId="3" applyFont="1" applyFill="1" applyBorder="1" applyAlignment="1">
      <alignment horizontal="center" vertical="top" wrapText="1"/>
    </xf>
    <xf numFmtId="0" fontId="8" fillId="0" borderId="1" xfId="3" applyFont="1" applyFill="1" applyBorder="1" applyAlignment="1">
      <alignment horizontal="center" vertical="center"/>
    </xf>
    <xf numFmtId="4" fontId="3" fillId="0" borderId="0" xfId="2" applyNumberFormat="1" applyFont="1" applyBorder="1" applyAlignment="1">
      <alignment horizontal="left" vertical="center"/>
    </xf>
    <xf numFmtId="0" fontId="2" fillId="0" borderId="0" xfId="2" applyFont="1" applyBorder="1" applyAlignment="1">
      <alignment horizontal="right" vertical="center"/>
    </xf>
    <xf numFmtId="0" fontId="18" fillId="0" borderId="10" xfId="3" applyFont="1" applyFill="1" applyBorder="1" applyAlignment="1">
      <alignment horizontal="center" vertical="center" wrapText="1"/>
    </xf>
    <xf numFmtId="0" fontId="18" fillId="0" borderId="11" xfId="3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18" fillId="0" borderId="5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13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6" xfId="3" applyFont="1" applyFill="1" applyBorder="1" applyAlignment="1">
      <alignment horizontal="center" vertical="center" wrapText="1"/>
    </xf>
    <xf numFmtId="0" fontId="18" fillId="0" borderId="15" xfId="3" applyFont="1" applyFill="1" applyBorder="1" applyAlignment="1">
      <alignment horizontal="center" vertical="center" wrapText="1"/>
    </xf>
    <xf numFmtId="4" fontId="12" fillId="0" borderId="4" xfId="2" applyNumberFormat="1" applyFont="1" applyBorder="1" applyAlignment="1">
      <alignment horizontal="center" vertical="center" wrapText="1"/>
    </xf>
    <xf numFmtId="4" fontId="12" fillId="0" borderId="3" xfId="2" applyNumberFormat="1" applyFont="1" applyBorder="1" applyAlignment="1">
      <alignment horizontal="center" vertical="center" wrapText="1"/>
    </xf>
    <xf numFmtId="0" fontId="18" fillId="0" borderId="1" xfId="2" applyNumberFormat="1" applyFont="1" applyFill="1" applyBorder="1" applyAlignment="1">
      <alignment horizontal="center" vertical="center" wrapText="1"/>
    </xf>
    <xf numFmtId="4" fontId="15" fillId="0" borderId="1" xfId="2" applyNumberFormat="1" applyFont="1" applyFill="1" applyBorder="1" applyAlignment="1">
      <alignment horizontal="center" vertical="center"/>
    </xf>
    <xf numFmtId="0" fontId="18" fillId="0" borderId="1" xfId="2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textRotation="90"/>
    </xf>
    <xf numFmtId="0" fontId="12" fillId="0" borderId="3" xfId="2" applyFont="1" applyBorder="1" applyAlignment="1">
      <alignment horizontal="center" vertical="center" textRotation="90"/>
    </xf>
    <xf numFmtId="0" fontId="12" fillId="0" borderId="1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textRotation="90" wrapText="1"/>
    </xf>
    <xf numFmtId="0" fontId="12" fillId="0" borderId="3" xfId="2" applyFont="1" applyBorder="1" applyAlignment="1">
      <alignment horizontal="center" vertical="center" textRotation="90" wrapText="1"/>
    </xf>
    <xf numFmtId="4" fontId="12" fillId="0" borderId="1" xfId="2" applyNumberFormat="1" applyFont="1" applyBorder="1" applyAlignment="1">
      <alignment horizontal="center" vertical="center" wrapText="1"/>
    </xf>
    <xf numFmtId="0" fontId="8" fillId="0" borderId="4" xfId="2" applyFont="1" applyFill="1" applyBorder="1" applyAlignment="1" applyProtection="1">
      <alignment horizontal="center" vertical="center"/>
      <protection locked="0"/>
    </xf>
    <xf numFmtId="0" fontId="8" fillId="0" borderId="9" xfId="2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 applyProtection="1">
      <alignment horizontal="center" vertical="center"/>
      <protection locked="0"/>
    </xf>
    <xf numFmtId="0" fontId="14" fillId="0" borderId="10" xfId="2" applyFont="1" applyFill="1" applyBorder="1" applyAlignment="1">
      <alignment horizontal="center" vertical="center" wrapText="1"/>
    </xf>
    <xf numFmtId="0" fontId="14" fillId="0" borderId="11" xfId="2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4" fontId="15" fillId="0" borderId="9" xfId="2" applyNumberFormat="1" applyFont="1" applyFill="1" applyBorder="1" applyAlignment="1">
      <alignment horizontal="center" vertical="center" wrapText="1"/>
    </xf>
    <xf numFmtId="4" fontId="17" fillId="0" borderId="4" xfId="2" applyNumberFormat="1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4" fontId="17" fillId="0" borderId="9" xfId="2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 wrapText="1"/>
    </xf>
    <xf numFmtId="0" fontId="14" fillId="0" borderId="15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7" fillId="0" borderId="4" xfId="2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4" fontId="17" fillId="0" borderId="1" xfId="2" applyNumberFormat="1" applyFont="1" applyFill="1" applyBorder="1" applyAlignment="1">
      <alignment horizontal="right" vertical="center" wrapText="1"/>
    </xf>
    <xf numFmtId="4" fontId="17" fillId="0" borderId="1" xfId="2" applyNumberFormat="1" applyFont="1" applyFill="1" applyBorder="1" applyAlignment="1">
      <alignment horizontal="right" vertical="center" wrapText="1"/>
    </xf>
    <xf numFmtId="0" fontId="17" fillId="0" borderId="9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4" fontId="17" fillId="0" borderId="9" xfId="3" applyNumberFormat="1" applyFont="1" applyFill="1" applyBorder="1" applyAlignment="1">
      <alignment horizontal="center" vertical="center" wrapText="1"/>
    </xf>
    <xf numFmtId="0" fontId="17" fillId="0" borderId="3" xfId="3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horizontal="right" vertical="center" wrapText="1"/>
    </xf>
    <xf numFmtId="4" fontId="17" fillId="0" borderId="4" xfId="3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1" xfId="3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right" vertical="center" wrapText="1"/>
    </xf>
    <xf numFmtId="0" fontId="17" fillId="0" borderId="9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4" fontId="8" fillId="0" borderId="4" xfId="3" applyNumberFormat="1" applyFont="1" applyFill="1" applyBorder="1" applyAlignment="1">
      <alignment horizontal="right" vertical="center" wrapText="1"/>
    </xf>
    <xf numFmtId="4" fontId="17" fillId="0" borderId="3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17" fillId="0" borderId="1" xfId="3" applyNumberFormat="1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vertical="top"/>
    </xf>
    <xf numFmtId="0" fontId="6" fillId="0" borderId="1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wrapText="1"/>
    </xf>
    <xf numFmtId="4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4" fontId="17" fillId="0" borderId="1" xfId="3" applyNumberFormat="1" applyFont="1" applyFill="1" applyBorder="1" applyAlignment="1">
      <alignment horizontal="right" vertical="center" wrapText="1"/>
    </xf>
    <xf numFmtId="4" fontId="17" fillId="0" borderId="1" xfId="3" applyNumberFormat="1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18" fillId="0" borderId="7" xfId="2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4" fontId="18" fillId="0" borderId="1" xfId="2" applyNumberFormat="1" applyFont="1" applyFill="1" applyBorder="1" applyAlignment="1">
      <alignment vertical="center"/>
    </xf>
    <xf numFmtId="10" fontId="18" fillId="0" borderId="1" xfId="2" applyNumberFormat="1" applyFont="1" applyFill="1" applyBorder="1" applyAlignment="1">
      <alignment horizontal="center" vertical="center"/>
    </xf>
    <xf numFmtId="4" fontId="18" fillId="0" borderId="1" xfId="2" applyNumberFormat="1" applyFont="1" applyFill="1" applyBorder="1" applyAlignment="1">
      <alignment horizontal="right" vertical="center"/>
    </xf>
    <xf numFmtId="4" fontId="18" fillId="0" borderId="1" xfId="2" quotePrefix="1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4" fontId="18" fillId="0" borderId="1" xfId="2" quotePrefix="1" applyNumberFormat="1" applyFont="1" applyFill="1" applyBorder="1" applyAlignment="1">
      <alignment horizontal="right" vertical="center"/>
    </xf>
    <xf numFmtId="0" fontId="8" fillId="0" borderId="4" xfId="2" applyFont="1" applyFill="1" applyBorder="1" applyAlignment="1">
      <alignment horizontal="center" vertical="center" wrapText="1"/>
    </xf>
    <xf numFmtId="4" fontId="8" fillId="0" borderId="4" xfId="2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 wrapText="1"/>
    </xf>
    <xf numFmtId="4" fontId="8" fillId="0" borderId="9" xfId="2" applyNumberFormat="1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 wrapText="1"/>
    </xf>
    <xf numFmtId="4" fontId="8" fillId="0" borderId="3" xfId="2" applyNumberFormat="1" applyFont="1" applyFill="1" applyBorder="1" applyAlignment="1">
      <alignment horizontal="center" vertical="center"/>
    </xf>
  </cellXfs>
  <cellStyles count="4">
    <cellStyle name="Normalny" xfId="0" builtinId="0"/>
    <cellStyle name="Normalny 2" xfId="1"/>
    <cellStyle name="Normalny_Inwestycje_wieloletnie" xfId="2"/>
    <cellStyle name="Normalny_Inwestycje_wieloletni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9"/>
  <sheetViews>
    <sheetView showRowColHeaders="0" tabSelected="1" view="pageBreakPreview" zoomScaleNormal="100" zoomScaleSheetLayoutView="100" workbookViewId="0">
      <selection activeCell="L773" sqref="L773:M773"/>
    </sheetView>
  </sheetViews>
  <sheetFormatPr defaultColWidth="8.85546875" defaultRowHeight="12.75"/>
  <cols>
    <col min="1" max="1" width="6.42578125" style="5" customWidth="1"/>
    <col min="2" max="3" width="7.42578125" style="5" customWidth="1"/>
    <col min="4" max="4" width="8.85546875" style="3" customWidth="1"/>
    <col min="5" max="5" width="8.42578125" style="3" customWidth="1"/>
    <col min="6" max="6" width="13.42578125" style="3" customWidth="1"/>
    <col min="7" max="7" width="13.140625" style="3" customWidth="1"/>
    <col min="8" max="8" width="7.28515625" style="3" customWidth="1"/>
    <col min="9" max="9" width="16.28515625" style="8" bestFit="1" customWidth="1"/>
    <col min="10" max="11" width="16.140625" style="8" customWidth="1"/>
    <col min="12" max="12" width="8" style="14" customWidth="1"/>
    <col min="13" max="13" width="16" style="18" customWidth="1"/>
    <col min="14" max="14" width="15" style="20" bestFit="1" customWidth="1"/>
    <col min="15" max="15" width="12.85546875" style="14" customWidth="1"/>
    <col min="16" max="16" width="6.42578125" style="18" customWidth="1"/>
    <col min="17" max="17" width="22.42578125" style="3" customWidth="1"/>
    <col min="18" max="249" width="8.85546875" style="3"/>
    <col min="250" max="250" width="6.42578125" style="3" customWidth="1"/>
    <col min="251" max="252" width="7.42578125" style="3" customWidth="1"/>
    <col min="253" max="253" width="8.85546875" style="3" customWidth="1"/>
    <col min="254" max="254" width="8.42578125" style="3" customWidth="1"/>
    <col min="255" max="255" width="13.42578125" style="3" customWidth="1"/>
    <col min="256" max="256" width="13.140625" style="3" customWidth="1"/>
    <col min="257" max="257" width="7.28515625" style="3" customWidth="1"/>
    <col min="258" max="258" width="15.42578125" style="3" customWidth="1"/>
    <col min="259" max="259" width="7.42578125" style="3" customWidth="1"/>
    <col min="260" max="260" width="14.140625" style="3" customWidth="1"/>
    <col min="261" max="261" width="12.140625" style="3" customWidth="1"/>
    <col min="262" max="262" width="16" style="3" customWidth="1"/>
    <col min="263" max="263" width="14" style="3" customWidth="1"/>
    <col min="264" max="264" width="12.85546875" style="3" customWidth="1"/>
    <col min="265" max="265" width="14" style="3" customWidth="1"/>
    <col min="266" max="266" width="11.7109375" style="3" customWidth="1"/>
    <col min="267" max="505" width="8.85546875" style="3"/>
    <col min="506" max="506" width="6.42578125" style="3" customWidth="1"/>
    <col min="507" max="508" width="7.42578125" style="3" customWidth="1"/>
    <col min="509" max="509" width="8.85546875" style="3" customWidth="1"/>
    <col min="510" max="510" width="8.42578125" style="3" customWidth="1"/>
    <col min="511" max="511" width="13.42578125" style="3" customWidth="1"/>
    <col min="512" max="512" width="13.140625" style="3" customWidth="1"/>
    <col min="513" max="513" width="7.28515625" style="3" customWidth="1"/>
    <col min="514" max="514" width="15.42578125" style="3" customWidth="1"/>
    <col min="515" max="515" width="7.42578125" style="3" customWidth="1"/>
    <col min="516" max="516" width="14.140625" style="3" customWidth="1"/>
    <col min="517" max="517" width="12.140625" style="3" customWidth="1"/>
    <col min="518" max="518" width="16" style="3" customWidth="1"/>
    <col min="519" max="519" width="14" style="3" customWidth="1"/>
    <col min="520" max="520" width="12.85546875" style="3" customWidth="1"/>
    <col min="521" max="521" width="14" style="3" customWidth="1"/>
    <col min="522" max="522" width="11.7109375" style="3" customWidth="1"/>
    <col min="523" max="761" width="8.85546875" style="3"/>
    <col min="762" max="762" width="6.42578125" style="3" customWidth="1"/>
    <col min="763" max="764" width="7.42578125" style="3" customWidth="1"/>
    <col min="765" max="765" width="8.85546875" style="3" customWidth="1"/>
    <col min="766" max="766" width="8.42578125" style="3" customWidth="1"/>
    <col min="767" max="767" width="13.42578125" style="3" customWidth="1"/>
    <col min="768" max="768" width="13.140625" style="3" customWidth="1"/>
    <col min="769" max="769" width="7.28515625" style="3" customWidth="1"/>
    <col min="770" max="770" width="15.42578125" style="3" customWidth="1"/>
    <col min="771" max="771" width="7.42578125" style="3" customWidth="1"/>
    <col min="772" max="772" width="14.140625" style="3" customWidth="1"/>
    <col min="773" max="773" width="12.140625" style="3" customWidth="1"/>
    <col min="774" max="774" width="16" style="3" customWidth="1"/>
    <col min="775" max="775" width="14" style="3" customWidth="1"/>
    <col min="776" max="776" width="12.85546875" style="3" customWidth="1"/>
    <col min="777" max="777" width="14" style="3" customWidth="1"/>
    <col min="778" max="778" width="11.7109375" style="3" customWidth="1"/>
    <col min="779" max="1017" width="8.85546875" style="3"/>
    <col min="1018" max="1018" width="6.42578125" style="3" customWidth="1"/>
    <col min="1019" max="1020" width="7.42578125" style="3" customWidth="1"/>
    <col min="1021" max="1021" width="8.85546875" style="3" customWidth="1"/>
    <col min="1022" max="1022" width="8.42578125" style="3" customWidth="1"/>
    <col min="1023" max="1023" width="13.42578125" style="3" customWidth="1"/>
    <col min="1024" max="1024" width="13.140625" style="3" customWidth="1"/>
    <col min="1025" max="1025" width="7.28515625" style="3" customWidth="1"/>
    <col min="1026" max="1026" width="15.42578125" style="3" customWidth="1"/>
    <col min="1027" max="1027" width="7.42578125" style="3" customWidth="1"/>
    <col min="1028" max="1028" width="14.140625" style="3" customWidth="1"/>
    <col min="1029" max="1029" width="12.140625" style="3" customWidth="1"/>
    <col min="1030" max="1030" width="16" style="3" customWidth="1"/>
    <col min="1031" max="1031" width="14" style="3" customWidth="1"/>
    <col min="1032" max="1032" width="12.85546875" style="3" customWidth="1"/>
    <col min="1033" max="1033" width="14" style="3" customWidth="1"/>
    <col min="1034" max="1034" width="11.7109375" style="3" customWidth="1"/>
    <col min="1035" max="1273" width="8.85546875" style="3"/>
    <col min="1274" max="1274" width="6.42578125" style="3" customWidth="1"/>
    <col min="1275" max="1276" width="7.42578125" style="3" customWidth="1"/>
    <col min="1277" max="1277" width="8.85546875" style="3" customWidth="1"/>
    <col min="1278" max="1278" width="8.42578125" style="3" customWidth="1"/>
    <col min="1279" max="1279" width="13.42578125" style="3" customWidth="1"/>
    <col min="1280" max="1280" width="13.140625" style="3" customWidth="1"/>
    <col min="1281" max="1281" width="7.28515625" style="3" customWidth="1"/>
    <col min="1282" max="1282" width="15.42578125" style="3" customWidth="1"/>
    <col min="1283" max="1283" width="7.42578125" style="3" customWidth="1"/>
    <col min="1284" max="1284" width="14.140625" style="3" customWidth="1"/>
    <col min="1285" max="1285" width="12.140625" style="3" customWidth="1"/>
    <col min="1286" max="1286" width="16" style="3" customWidth="1"/>
    <col min="1287" max="1287" width="14" style="3" customWidth="1"/>
    <col min="1288" max="1288" width="12.85546875" style="3" customWidth="1"/>
    <col min="1289" max="1289" width="14" style="3" customWidth="1"/>
    <col min="1290" max="1290" width="11.7109375" style="3" customWidth="1"/>
    <col min="1291" max="1529" width="8.85546875" style="3"/>
    <col min="1530" max="1530" width="6.42578125" style="3" customWidth="1"/>
    <col min="1531" max="1532" width="7.42578125" style="3" customWidth="1"/>
    <col min="1533" max="1533" width="8.85546875" style="3" customWidth="1"/>
    <col min="1534" max="1534" width="8.42578125" style="3" customWidth="1"/>
    <col min="1535" max="1535" width="13.42578125" style="3" customWidth="1"/>
    <col min="1536" max="1536" width="13.140625" style="3" customWidth="1"/>
    <col min="1537" max="1537" width="7.28515625" style="3" customWidth="1"/>
    <col min="1538" max="1538" width="15.42578125" style="3" customWidth="1"/>
    <col min="1539" max="1539" width="7.42578125" style="3" customWidth="1"/>
    <col min="1540" max="1540" width="14.140625" style="3" customWidth="1"/>
    <col min="1541" max="1541" width="12.140625" style="3" customWidth="1"/>
    <col min="1542" max="1542" width="16" style="3" customWidth="1"/>
    <col min="1543" max="1543" width="14" style="3" customWidth="1"/>
    <col min="1544" max="1544" width="12.85546875" style="3" customWidth="1"/>
    <col min="1545" max="1545" width="14" style="3" customWidth="1"/>
    <col min="1546" max="1546" width="11.7109375" style="3" customWidth="1"/>
    <col min="1547" max="1785" width="8.85546875" style="3"/>
    <col min="1786" max="1786" width="6.42578125" style="3" customWidth="1"/>
    <col min="1787" max="1788" width="7.42578125" style="3" customWidth="1"/>
    <col min="1789" max="1789" width="8.85546875" style="3" customWidth="1"/>
    <col min="1790" max="1790" width="8.42578125" style="3" customWidth="1"/>
    <col min="1791" max="1791" width="13.42578125" style="3" customWidth="1"/>
    <col min="1792" max="1792" width="13.140625" style="3" customWidth="1"/>
    <col min="1793" max="1793" width="7.28515625" style="3" customWidth="1"/>
    <col min="1794" max="1794" width="15.42578125" style="3" customWidth="1"/>
    <col min="1795" max="1795" width="7.42578125" style="3" customWidth="1"/>
    <col min="1796" max="1796" width="14.140625" style="3" customWidth="1"/>
    <col min="1797" max="1797" width="12.140625" style="3" customWidth="1"/>
    <col min="1798" max="1798" width="16" style="3" customWidth="1"/>
    <col min="1799" max="1799" width="14" style="3" customWidth="1"/>
    <col min="1800" max="1800" width="12.85546875" style="3" customWidth="1"/>
    <col min="1801" max="1801" width="14" style="3" customWidth="1"/>
    <col min="1802" max="1802" width="11.7109375" style="3" customWidth="1"/>
    <col min="1803" max="2041" width="8.85546875" style="3"/>
    <col min="2042" max="2042" width="6.42578125" style="3" customWidth="1"/>
    <col min="2043" max="2044" width="7.42578125" style="3" customWidth="1"/>
    <col min="2045" max="2045" width="8.85546875" style="3" customWidth="1"/>
    <col min="2046" max="2046" width="8.42578125" style="3" customWidth="1"/>
    <col min="2047" max="2047" width="13.42578125" style="3" customWidth="1"/>
    <col min="2048" max="2048" width="13.140625" style="3" customWidth="1"/>
    <col min="2049" max="2049" width="7.28515625" style="3" customWidth="1"/>
    <col min="2050" max="2050" width="15.42578125" style="3" customWidth="1"/>
    <col min="2051" max="2051" width="7.42578125" style="3" customWidth="1"/>
    <col min="2052" max="2052" width="14.140625" style="3" customWidth="1"/>
    <col min="2053" max="2053" width="12.140625" style="3" customWidth="1"/>
    <col min="2054" max="2054" width="16" style="3" customWidth="1"/>
    <col min="2055" max="2055" width="14" style="3" customWidth="1"/>
    <col min="2056" max="2056" width="12.85546875" style="3" customWidth="1"/>
    <col min="2057" max="2057" width="14" style="3" customWidth="1"/>
    <col min="2058" max="2058" width="11.7109375" style="3" customWidth="1"/>
    <col min="2059" max="2297" width="8.85546875" style="3"/>
    <col min="2298" max="2298" width="6.42578125" style="3" customWidth="1"/>
    <col min="2299" max="2300" width="7.42578125" style="3" customWidth="1"/>
    <col min="2301" max="2301" width="8.85546875" style="3" customWidth="1"/>
    <col min="2302" max="2302" width="8.42578125" style="3" customWidth="1"/>
    <col min="2303" max="2303" width="13.42578125" style="3" customWidth="1"/>
    <col min="2304" max="2304" width="13.140625" style="3" customWidth="1"/>
    <col min="2305" max="2305" width="7.28515625" style="3" customWidth="1"/>
    <col min="2306" max="2306" width="15.42578125" style="3" customWidth="1"/>
    <col min="2307" max="2307" width="7.42578125" style="3" customWidth="1"/>
    <col min="2308" max="2308" width="14.140625" style="3" customWidth="1"/>
    <col min="2309" max="2309" width="12.140625" style="3" customWidth="1"/>
    <col min="2310" max="2310" width="16" style="3" customWidth="1"/>
    <col min="2311" max="2311" width="14" style="3" customWidth="1"/>
    <col min="2312" max="2312" width="12.85546875" style="3" customWidth="1"/>
    <col min="2313" max="2313" width="14" style="3" customWidth="1"/>
    <col min="2314" max="2314" width="11.7109375" style="3" customWidth="1"/>
    <col min="2315" max="2553" width="8.85546875" style="3"/>
    <col min="2554" max="2554" width="6.42578125" style="3" customWidth="1"/>
    <col min="2555" max="2556" width="7.42578125" style="3" customWidth="1"/>
    <col min="2557" max="2557" width="8.85546875" style="3" customWidth="1"/>
    <col min="2558" max="2558" width="8.42578125" style="3" customWidth="1"/>
    <col min="2559" max="2559" width="13.42578125" style="3" customWidth="1"/>
    <col min="2560" max="2560" width="13.140625" style="3" customWidth="1"/>
    <col min="2561" max="2561" width="7.28515625" style="3" customWidth="1"/>
    <col min="2562" max="2562" width="15.42578125" style="3" customWidth="1"/>
    <col min="2563" max="2563" width="7.42578125" style="3" customWidth="1"/>
    <col min="2564" max="2564" width="14.140625" style="3" customWidth="1"/>
    <col min="2565" max="2565" width="12.140625" style="3" customWidth="1"/>
    <col min="2566" max="2566" width="16" style="3" customWidth="1"/>
    <col min="2567" max="2567" width="14" style="3" customWidth="1"/>
    <col min="2568" max="2568" width="12.85546875" style="3" customWidth="1"/>
    <col min="2569" max="2569" width="14" style="3" customWidth="1"/>
    <col min="2570" max="2570" width="11.7109375" style="3" customWidth="1"/>
    <col min="2571" max="2809" width="8.85546875" style="3"/>
    <col min="2810" max="2810" width="6.42578125" style="3" customWidth="1"/>
    <col min="2811" max="2812" width="7.42578125" style="3" customWidth="1"/>
    <col min="2813" max="2813" width="8.85546875" style="3" customWidth="1"/>
    <col min="2814" max="2814" width="8.42578125" style="3" customWidth="1"/>
    <col min="2815" max="2815" width="13.42578125" style="3" customWidth="1"/>
    <col min="2816" max="2816" width="13.140625" style="3" customWidth="1"/>
    <col min="2817" max="2817" width="7.28515625" style="3" customWidth="1"/>
    <col min="2818" max="2818" width="15.42578125" style="3" customWidth="1"/>
    <col min="2819" max="2819" width="7.42578125" style="3" customWidth="1"/>
    <col min="2820" max="2820" width="14.140625" style="3" customWidth="1"/>
    <col min="2821" max="2821" width="12.140625" style="3" customWidth="1"/>
    <col min="2822" max="2822" width="16" style="3" customWidth="1"/>
    <col min="2823" max="2823" width="14" style="3" customWidth="1"/>
    <col min="2824" max="2824" width="12.85546875" style="3" customWidth="1"/>
    <col min="2825" max="2825" width="14" style="3" customWidth="1"/>
    <col min="2826" max="2826" width="11.7109375" style="3" customWidth="1"/>
    <col min="2827" max="3065" width="8.85546875" style="3"/>
    <col min="3066" max="3066" width="6.42578125" style="3" customWidth="1"/>
    <col min="3067" max="3068" width="7.42578125" style="3" customWidth="1"/>
    <col min="3069" max="3069" width="8.85546875" style="3" customWidth="1"/>
    <col min="3070" max="3070" width="8.42578125" style="3" customWidth="1"/>
    <col min="3071" max="3071" width="13.42578125" style="3" customWidth="1"/>
    <col min="3072" max="3072" width="13.140625" style="3" customWidth="1"/>
    <col min="3073" max="3073" width="7.28515625" style="3" customWidth="1"/>
    <col min="3074" max="3074" width="15.42578125" style="3" customWidth="1"/>
    <col min="3075" max="3075" width="7.42578125" style="3" customWidth="1"/>
    <col min="3076" max="3076" width="14.140625" style="3" customWidth="1"/>
    <col min="3077" max="3077" width="12.140625" style="3" customWidth="1"/>
    <col min="3078" max="3078" width="16" style="3" customWidth="1"/>
    <col min="3079" max="3079" width="14" style="3" customWidth="1"/>
    <col min="3080" max="3080" width="12.85546875" style="3" customWidth="1"/>
    <col min="3081" max="3081" width="14" style="3" customWidth="1"/>
    <col min="3082" max="3082" width="11.7109375" style="3" customWidth="1"/>
    <col min="3083" max="3321" width="8.85546875" style="3"/>
    <col min="3322" max="3322" width="6.42578125" style="3" customWidth="1"/>
    <col min="3323" max="3324" width="7.42578125" style="3" customWidth="1"/>
    <col min="3325" max="3325" width="8.85546875" style="3" customWidth="1"/>
    <col min="3326" max="3326" width="8.42578125" style="3" customWidth="1"/>
    <col min="3327" max="3327" width="13.42578125" style="3" customWidth="1"/>
    <col min="3328" max="3328" width="13.140625" style="3" customWidth="1"/>
    <col min="3329" max="3329" width="7.28515625" style="3" customWidth="1"/>
    <col min="3330" max="3330" width="15.42578125" style="3" customWidth="1"/>
    <col min="3331" max="3331" width="7.42578125" style="3" customWidth="1"/>
    <col min="3332" max="3332" width="14.140625" style="3" customWidth="1"/>
    <col min="3333" max="3333" width="12.140625" style="3" customWidth="1"/>
    <col min="3334" max="3334" width="16" style="3" customWidth="1"/>
    <col min="3335" max="3335" width="14" style="3" customWidth="1"/>
    <col min="3336" max="3336" width="12.85546875" style="3" customWidth="1"/>
    <col min="3337" max="3337" width="14" style="3" customWidth="1"/>
    <col min="3338" max="3338" width="11.7109375" style="3" customWidth="1"/>
    <col min="3339" max="3577" width="8.85546875" style="3"/>
    <col min="3578" max="3578" width="6.42578125" style="3" customWidth="1"/>
    <col min="3579" max="3580" width="7.42578125" style="3" customWidth="1"/>
    <col min="3581" max="3581" width="8.85546875" style="3" customWidth="1"/>
    <col min="3582" max="3582" width="8.42578125" style="3" customWidth="1"/>
    <col min="3583" max="3583" width="13.42578125" style="3" customWidth="1"/>
    <col min="3584" max="3584" width="13.140625" style="3" customWidth="1"/>
    <col min="3585" max="3585" width="7.28515625" style="3" customWidth="1"/>
    <col min="3586" max="3586" width="15.42578125" style="3" customWidth="1"/>
    <col min="3587" max="3587" width="7.42578125" style="3" customWidth="1"/>
    <col min="3588" max="3588" width="14.140625" style="3" customWidth="1"/>
    <col min="3589" max="3589" width="12.140625" style="3" customWidth="1"/>
    <col min="3590" max="3590" width="16" style="3" customWidth="1"/>
    <col min="3591" max="3591" width="14" style="3" customWidth="1"/>
    <col min="3592" max="3592" width="12.85546875" style="3" customWidth="1"/>
    <col min="3593" max="3593" width="14" style="3" customWidth="1"/>
    <col min="3594" max="3594" width="11.7109375" style="3" customWidth="1"/>
    <col min="3595" max="3833" width="8.85546875" style="3"/>
    <col min="3834" max="3834" width="6.42578125" style="3" customWidth="1"/>
    <col min="3835" max="3836" width="7.42578125" style="3" customWidth="1"/>
    <col min="3837" max="3837" width="8.85546875" style="3" customWidth="1"/>
    <col min="3838" max="3838" width="8.42578125" style="3" customWidth="1"/>
    <col min="3839" max="3839" width="13.42578125" style="3" customWidth="1"/>
    <col min="3840" max="3840" width="13.140625" style="3" customWidth="1"/>
    <col min="3841" max="3841" width="7.28515625" style="3" customWidth="1"/>
    <col min="3842" max="3842" width="15.42578125" style="3" customWidth="1"/>
    <col min="3843" max="3843" width="7.42578125" style="3" customWidth="1"/>
    <col min="3844" max="3844" width="14.140625" style="3" customWidth="1"/>
    <col min="3845" max="3845" width="12.140625" style="3" customWidth="1"/>
    <col min="3846" max="3846" width="16" style="3" customWidth="1"/>
    <col min="3847" max="3847" width="14" style="3" customWidth="1"/>
    <col min="3848" max="3848" width="12.85546875" style="3" customWidth="1"/>
    <col min="3849" max="3849" width="14" style="3" customWidth="1"/>
    <col min="3850" max="3850" width="11.7109375" style="3" customWidth="1"/>
    <col min="3851" max="4089" width="8.85546875" style="3"/>
    <col min="4090" max="4090" width="6.42578125" style="3" customWidth="1"/>
    <col min="4091" max="4092" width="7.42578125" style="3" customWidth="1"/>
    <col min="4093" max="4093" width="8.85546875" style="3" customWidth="1"/>
    <col min="4094" max="4094" width="8.42578125" style="3" customWidth="1"/>
    <col min="4095" max="4095" width="13.42578125" style="3" customWidth="1"/>
    <col min="4096" max="4096" width="13.140625" style="3" customWidth="1"/>
    <col min="4097" max="4097" width="7.28515625" style="3" customWidth="1"/>
    <col min="4098" max="4098" width="15.42578125" style="3" customWidth="1"/>
    <col min="4099" max="4099" width="7.42578125" style="3" customWidth="1"/>
    <col min="4100" max="4100" width="14.140625" style="3" customWidth="1"/>
    <col min="4101" max="4101" width="12.140625" style="3" customWidth="1"/>
    <col min="4102" max="4102" width="16" style="3" customWidth="1"/>
    <col min="4103" max="4103" width="14" style="3" customWidth="1"/>
    <col min="4104" max="4104" width="12.85546875" style="3" customWidth="1"/>
    <col min="4105" max="4105" width="14" style="3" customWidth="1"/>
    <col min="4106" max="4106" width="11.7109375" style="3" customWidth="1"/>
    <col min="4107" max="4345" width="8.85546875" style="3"/>
    <col min="4346" max="4346" width="6.42578125" style="3" customWidth="1"/>
    <col min="4347" max="4348" width="7.42578125" style="3" customWidth="1"/>
    <col min="4349" max="4349" width="8.85546875" style="3" customWidth="1"/>
    <col min="4350" max="4350" width="8.42578125" style="3" customWidth="1"/>
    <col min="4351" max="4351" width="13.42578125" style="3" customWidth="1"/>
    <col min="4352" max="4352" width="13.140625" style="3" customWidth="1"/>
    <col min="4353" max="4353" width="7.28515625" style="3" customWidth="1"/>
    <col min="4354" max="4354" width="15.42578125" style="3" customWidth="1"/>
    <col min="4355" max="4355" width="7.42578125" style="3" customWidth="1"/>
    <col min="4356" max="4356" width="14.140625" style="3" customWidth="1"/>
    <col min="4357" max="4357" width="12.140625" style="3" customWidth="1"/>
    <col min="4358" max="4358" width="16" style="3" customWidth="1"/>
    <col min="4359" max="4359" width="14" style="3" customWidth="1"/>
    <col min="4360" max="4360" width="12.85546875" style="3" customWidth="1"/>
    <col min="4361" max="4361" width="14" style="3" customWidth="1"/>
    <col min="4362" max="4362" width="11.7109375" style="3" customWidth="1"/>
    <col min="4363" max="4601" width="8.85546875" style="3"/>
    <col min="4602" max="4602" width="6.42578125" style="3" customWidth="1"/>
    <col min="4603" max="4604" width="7.42578125" style="3" customWidth="1"/>
    <col min="4605" max="4605" width="8.85546875" style="3" customWidth="1"/>
    <col min="4606" max="4606" width="8.42578125" style="3" customWidth="1"/>
    <col min="4607" max="4607" width="13.42578125" style="3" customWidth="1"/>
    <col min="4608" max="4608" width="13.140625" style="3" customWidth="1"/>
    <col min="4609" max="4609" width="7.28515625" style="3" customWidth="1"/>
    <col min="4610" max="4610" width="15.42578125" style="3" customWidth="1"/>
    <col min="4611" max="4611" width="7.42578125" style="3" customWidth="1"/>
    <col min="4612" max="4612" width="14.140625" style="3" customWidth="1"/>
    <col min="4613" max="4613" width="12.140625" style="3" customWidth="1"/>
    <col min="4614" max="4614" width="16" style="3" customWidth="1"/>
    <col min="4615" max="4615" width="14" style="3" customWidth="1"/>
    <col min="4616" max="4616" width="12.85546875" style="3" customWidth="1"/>
    <col min="4617" max="4617" width="14" style="3" customWidth="1"/>
    <col min="4618" max="4618" width="11.7109375" style="3" customWidth="1"/>
    <col min="4619" max="4857" width="8.85546875" style="3"/>
    <col min="4858" max="4858" width="6.42578125" style="3" customWidth="1"/>
    <col min="4859" max="4860" width="7.42578125" style="3" customWidth="1"/>
    <col min="4861" max="4861" width="8.85546875" style="3" customWidth="1"/>
    <col min="4862" max="4862" width="8.42578125" style="3" customWidth="1"/>
    <col min="4863" max="4863" width="13.42578125" style="3" customWidth="1"/>
    <col min="4864" max="4864" width="13.140625" style="3" customWidth="1"/>
    <col min="4865" max="4865" width="7.28515625" style="3" customWidth="1"/>
    <col min="4866" max="4866" width="15.42578125" style="3" customWidth="1"/>
    <col min="4867" max="4867" width="7.42578125" style="3" customWidth="1"/>
    <col min="4868" max="4868" width="14.140625" style="3" customWidth="1"/>
    <col min="4869" max="4869" width="12.140625" style="3" customWidth="1"/>
    <col min="4870" max="4870" width="16" style="3" customWidth="1"/>
    <col min="4871" max="4871" width="14" style="3" customWidth="1"/>
    <col min="4872" max="4872" width="12.85546875" style="3" customWidth="1"/>
    <col min="4873" max="4873" width="14" style="3" customWidth="1"/>
    <col min="4874" max="4874" width="11.7109375" style="3" customWidth="1"/>
    <col min="4875" max="5113" width="8.85546875" style="3"/>
    <col min="5114" max="5114" width="6.42578125" style="3" customWidth="1"/>
    <col min="5115" max="5116" width="7.42578125" style="3" customWidth="1"/>
    <col min="5117" max="5117" width="8.85546875" style="3" customWidth="1"/>
    <col min="5118" max="5118" width="8.42578125" style="3" customWidth="1"/>
    <col min="5119" max="5119" width="13.42578125" style="3" customWidth="1"/>
    <col min="5120" max="5120" width="13.140625" style="3" customWidth="1"/>
    <col min="5121" max="5121" width="7.28515625" style="3" customWidth="1"/>
    <col min="5122" max="5122" width="15.42578125" style="3" customWidth="1"/>
    <col min="5123" max="5123" width="7.42578125" style="3" customWidth="1"/>
    <col min="5124" max="5124" width="14.140625" style="3" customWidth="1"/>
    <col min="5125" max="5125" width="12.140625" style="3" customWidth="1"/>
    <col min="5126" max="5126" width="16" style="3" customWidth="1"/>
    <col min="5127" max="5127" width="14" style="3" customWidth="1"/>
    <col min="5128" max="5128" width="12.85546875" style="3" customWidth="1"/>
    <col min="5129" max="5129" width="14" style="3" customWidth="1"/>
    <col min="5130" max="5130" width="11.7109375" style="3" customWidth="1"/>
    <col min="5131" max="5369" width="8.85546875" style="3"/>
    <col min="5370" max="5370" width="6.42578125" style="3" customWidth="1"/>
    <col min="5371" max="5372" width="7.42578125" style="3" customWidth="1"/>
    <col min="5373" max="5373" width="8.85546875" style="3" customWidth="1"/>
    <col min="5374" max="5374" width="8.42578125" style="3" customWidth="1"/>
    <col min="5375" max="5375" width="13.42578125" style="3" customWidth="1"/>
    <col min="5376" max="5376" width="13.140625" style="3" customWidth="1"/>
    <col min="5377" max="5377" width="7.28515625" style="3" customWidth="1"/>
    <col min="5378" max="5378" width="15.42578125" style="3" customWidth="1"/>
    <col min="5379" max="5379" width="7.42578125" style="3" customWidth="1"/>
    <col min="5380" max="5380" width="14.140625" style="3" customWidth="1"/>
    <col min="5381" max="5381" width="12.140625" style="3" customWidth="1"/>
    <col min="5382" max="5382" width="16" style="3" customWidth="1"/>
    <col min="5383" max="5383" width="14" style="3" customWidth="1"/>
    <col min="5384" max="5384" width="12.85546875" style="3" customWidth="1"/>
    <col min="5385" max="5385" width="14" style="3" customWidth="1"/>
    <col min="5386" max="5386" width="11.7109375" style="3" customWidth="1"/>
    <col min="5387" max="5625" width="8.85546875" style="3"/>
    <col min="5626" max="5626" width="6.42578125" style="3" customWidth="1"/>
    <col min="5627" max="5628" width="7.42578125" style="3" customWidth="1"/>
    <col min="5629" max="5629" width="8.85546875" style="3" customWidth="1"/>
    <col min="5630" max="5630" width="8.42578125" style="3" customWidth="1"/>
    <col min="5631" max="5631" width="13.42578125" style="3" customWidth="1"/>
    <col min="5632" max="5632" width="13.140625" style="3" customWidth="1"/>
    <col min="5633" max="5633" width="7.28515625" style="3" customWidth="1"/>
    <col min="5634" max="5634" width="15.42578125" style="3" customWidth="1"/>
    <col min="5635" max="5635" width="7.42578125" style="3" customWidth="1"/>
    <col min="5636" max="5636" width="14.140625" style="3" customWidth="1"/>
    <col min="5637" max="5637" width="12.140625" style="3" customWidth="1"/>
    <col min="5638" max="5638" width="16" style="3" customWidth="1"/>
    <col min="5639" max="5639" width="14" style="3" customWidth="1"/>
    <col min="5640" max="5640" width="12.85546875" style="3" customWidth="1"/>
    <col min="5641" max="5641" width="14" style="3" customWidth="1"/>
    <col min="5642" max="5642" width="11.7109375" style="3" customWidth="1"/>
    <col min="5643" max="5881" width="8.85546875" style="3"/>
    <col min="5882" max="5882" width="6.42578125" style="3" customWidth="1"/>
    <col min="5883" max="5884" width="7.42578125" style="3" customWidth="1"/>
    <col min="5885" max="5885" width="8.85546875" style="3" customWidth="1"/>
    <col min="5886" max="5886" width="8.42578125" style="3" customWidth="1"/>
    <col min="5887" max="5887" width="13.42578125" style="3" customWidth="1"/>
    <col min="5888" max="5888" width="13.140625" style="3" customWidth="1"/>
    <col min="5889" max="5889" width="7.28515625" style="3" customWidth="1"/>
    <col min="5890" max="5890" width="15.42578125" style="3" customWidth="1"/>
    <col min="5891" max="5891" width="7.42578125" style="3" customWidth="1"/>
    <col min="5892" max="5892" width="14.140625" style="3" customWidth="1"/>
    <col min="5893" max="5893" width="12.140625" style="3" customWidth="1"/>
    <col min="5894" max="5894" width="16" style="3" customWidth="1"/>
    <col min="5895" max="5895" width="14" style="3" customWidth="1"/>
    <col min="5896" max="5896" width="12.85546875" style="3" customWidth="1"/>
    <col min="5897" max="5897" width="14" style="3" customWidth="1"/>
    <col min="5898" max="5898" width="11.7109375" style="3" customWidth="1"/>
    <col min="5899" max="6137" width="8.85546875" style="3"/>
    <col min="6138" max="6138" width="6.42578125" style="3" customWidth="1"/>
    <col min="6139" max="6140" width="7.42578125" style="3" customWidth="1"/>
    <col min="6141" max="6141" width="8.85546875" style="3" customWidth="1"/>
    <col min="6142" max="6142" width="8.42578125" style="3" customWidth="1"/>
    <col min="6143" max="6143" width="13.42578125" style="3" customWidth="1"/>
    <col min="6144" max="6144" width="13.140625" style="3" customWidth="1"/>
    <col min="6145" max="6145" width="7.28515625" style="3" customWidth="1"/>
    <col min="6146" max="6146" width="15.42578125" style="3" customWidth="1"/>
    <col min="6147" max="6147" width="7.42578125" style="3" customWidth="1"/>
    <col min="6148" max="6148" width="14.140625" style="3" customWidth="1"/>
    <col min="6149" max="6149" width="12.140625" style="3" customWidth="1"/>
    <col min="6150" max="6150" width="16" style="3" customWidth="1"/>
    <col min="6151" max="6151" width="14" style="3" customWidth="1"/>
    <col min="6152" max="6152" width="12.85546875" style="3" customWidth="1"/>
    <col min="6153" max="6153" width="14" style="3" customWidth="1"/>
    <col min="6154" max="6154" width="11.7109375" style="3" customWidth="1"/>
    <col min="6155" max="6393" width="8.85546875" style="3"/>
    <col min="6394" max="6394" width="6.42578125" style="3" customWidth="1"/>
    <col min="6395" max="6396" width="7.42578125" style="3" customWidth="1"/>
    <col min="6397" max="6397" width="8.85546875" style="3" customWidth="1"/>
    <col min="6398" max="6398" width="8.42578125" style="3" customWidth="1"/>
    <col min="6399" max="6399" width="13.42578125" style="3" customWidth="1"/>
    <col min="6400" max="6400" width="13.140625" style="3" customWidth="1"/>
    <col min="6401" max="6401" width="7.28515625" style="3" customWidth="1"/>
    <col min="6402" max="6402" width="15.42578125" style="3" customWidth="1"/>
    <col min="6403" max="6403" width="7.42578125" style="3" customWidth="1"/>
    <col min="6404" max="6404" width="14.140625" style="3" customWidth="1"/>
    <col min="6405" max="6405" width="12.140625" style="3" customWidth="1"/>
    <col min="6406" max="6406" width="16" style="3" customWidth="1"/>
    <col min="6407" max="6407" width="14" style="3" customWidth="1"/>
    <col min="6408" max="6408" width="12.85546875" style="3" customWidth="1"/>
    <col min="6409" max="6409" width="14" style="3" customWidth="1"/>
    <col min="6410" max="6410" width="11.7109375" style="3" customWidth="1"/>
    <col min="6411" max="6649" width="8.85546875" style="3"/>
    <col min="6650" max="6650" width="6.42578125" style="3" customWidth="1"/>
    <col min="6651" max="6652" width="7.42578125" style="3" customWidth="1"/>
    <col min="6653" max="6653" width="8.85546875" style="3" customWidth="1"/>
    <col min="6654" max="6654" width="8.42578125" style="3" customWidth="1"/>
    <col min="6655" max="6655" width="13.42578125" style="3" customWidth="1"/>
    <col min="6656" max="6656" width="13.140625" style="3" customWidth="1"/>
    <col min="6657" max="6657" width="7.28515625" style="3" customWidth="1"/>
    <col min="6658" max="6658" width="15.42578125" style="3" customWidth="1"/>
    <col min="6659" max="6659" width="7.42578125" style="3" customWidth="1"/>
    <col min="6660" max="6660" width="14.140625" style="3" customWidth="1"/>
    <col min="6661" max="6661" width="12.140625" style="3" customWidth="1"/>
    <col min="6662" max="6662" width="16" style="3" customWidth="1"/>
    <col min="6663" max="6663" width="14" style="3" customWidth="1"/>
    <col min="6664" max="6664" width="12.85546875" style="3" customWidth="1"/>
    <col min="6665" max="6665" width="14" style="3" customWidth="1"/>
    <col min="6666" max="6666" width="11.7109375" style="3" customWidth="1"/>
    <col min="6667" max="6905" width="8.85546875" style="3"/>
    <col min="6906" max="6906" width="6.42578125" style="3" customWidth="1"/>
    <col min="6907" max="6908" width="7.42578125" style="3" customWidth="1"/>
    <col min="6909" max="6909" width="8.85546875" style="3" customWidth="1"/>
    <col min="6910" max="6910" width="8.42578125" style="3" customWidth="1"/>
    <col min="6911" max="6911" width="13.42578125" style="3" customWidth="1"/>
    <col min="6912" max="6912" width="13.140625" style="3" customWidth="1"/>
    <col min="6913" max="6913" width="7.28515625" style="3" customWidth="1"/>
    <col min="6914" max="6914" width="15.42578125" style="3" customWidth="1"/>
    <col min="6915" max="6915" width="7.42578125" style="3" customWidth="1"/>
    <col min="6916" max="6916" width="14.140625" style="3" customWidth="1"/>
    <col min="6917" max="6917" width="12.140625" style="3" customWidth="1"/>
    <col min="6918" max="6918" width="16" style="3" customWidth="1"/>
    <col min="6919" max="6919" width="14" style="3" customWidth="1"/>
    <col min="6920" max="6920" width="12.85546875" style="3" customWidth="1"/>
    <col min="6921" max="6921" width="14" style="3" customWidth="1"/>
    <col min="6922" max="6922" width="11.7109375" style="3" customWidth="1"/>
    <col min="6923" max="7161" width="8.85546875" style="3"/>
    <col min="7162" max="7162" width="6.42578125" style="3" customWidth="1"/>
    <col min="7163" max="7164" width="7.42578125" style="3" customWidth="1"/>
    <col min="7165" max="7165" width="8.85546875" style="3" customWidth="1"/>
    <col min="7166" max="7166" width="8.42578125" style="3" customWidth="1"/>
    <col min="7167" max="7167" width="13.42578125" style="3" customWidth="1"/>
    <col min="7168" max="7168" width="13.140625" style="3" customWidth="1"/>
    <col min="7169" max="7169" width="7.28515625" style="3" customWidth="1"/>
    <col min="7170" max="7170" width="15.42578125" style="3" customWidth="1"/>
    <col min="7171" max="7171" width="7.42578125" style="3" customWidth="1"/>
    <col min="7172" max="7172" width="14.140625" style="3" customWidth="1"/>
    <col min="7173" max="7173" width="12.140625" style="3" customWidth="1"/>
    <col min="7174" max="7174" width="16" style="3" customWidth="1"/>
    <col min="7175" max="7175" width="14" style="3" customWidth="1"/>
    <col min="7176" max="7176" width="12.85546875" style="3" customWidth="1"/>
    <col min="7177" max="7177" width="14" style="3" customWidth="1"/>
    <col min="7178" max="7178" width="11.7109375" style="3" customWidth="1"/>
    <col min="7179" max="7417" width="8.85546875" style="3"/>
    <col min="7418" max="7418" width="6.42578125" style="3" customWidth="1"/>
    <col min="7419" max="7420" width="7.42578125" style="3" customWidth="1"/>
    <col min="7421" max="7421" width="8.85546875" style="3" customWidth="1"/>
    <col min="7422" max="7422" width="8.42578125" style="3" customWidth="1"/>
    <col min="7423" max="7423" width="13.42578125" style="3" customWidth="1"/>
    <col min="7424" max="7424" width="13.140625" style="3" customWidth="1"/>
    <col min="7425" max="7425" width="7.28515625" style="3" customWidth="1"/>
    <col min="7426" max="7426" width="15.42578125" style="3" customWidth="1"/>
    <col min="7427" max="7427" width="7.42578125" style="3" customWidth="1"/>
    <col min="7428" max="7428" width="14.140625" style="3" customWidth="1"/>
    <col min="7429" max="7429" width="12.140625" style="3" customWidth="1"/>
    <col min="7430" max="7430" width="16" style="3" customWidth="1"/>
    <col min="7431" max="7431" width="14" style="3" customWidth="1"/>
    <col min="7432" max="7432" width="12.85546875" style="3" customWidth="1"/>
    <col min="7433" max="7433" width="14" style="3" customWidth="1"/>
    <col min="7434" max="7434" width="11.7109375" style="3" customWidth="1"/>
    <col min="7435" max="7673" width="8.85546875" style="3"/>
    <col min="7674" max="7674" width="6.42578125" style="3" customWidth="1"/>
    <col min="7675" max="7676" width="7.42578125" style="3" customWidth="1"/>
    <col min="7677" max="7677" width="8.85546875" style="3" customWidth="1"/>
    <col min="7678" max="7678" width="8.42578125" style="3" customWidth="1"/>
    <col min="7679" max="7679" width="13.42578125" style="3" customWidth="1"/>
    <col min="7680" max="7680" width="13.140625" style="3" customWidth="1"/>
    <col min="7681" max="7681" width="7.28515625" style="3" customWidth="1"/>
    <col min="7682" max="7682" width="15.42578125" style="3" customWidth="1"/>
    <col min="7683" max="7683" width="7.42578125" style="3" customWidth="1"/>
    <col min="7684" max="7684" width="14.140625" style="3" customWidth="1"/>
    <col min="7685" max="7685" width="12.140625" style="3" customWidth="1"/>
    <col min="7686" max="7686" width="16" style="3" customWidth="1"/>
    <col min="7687" max="7687" width="14" style="3" customWidth="1"/>
    <col min="7688" max="7688" width="12.85546875" style="3" customWidth="1"/>
    <col min="7689" max="7689" width="14" style="3" customWidth="1"/>
    <col min="7690" max="7690" width="11.7109375" style="3" customWidth="1"/>
    <col min="7691" max="7929" width="8.85546875" style="3"/>
    <col min="7930" max="7930" width="6.42578125" style="3" customWidth="1"/>
    <col min="7931" max="7932" width="7.42578125" style="3" customWidth="1"/>
    <col min="7933" max="7933" width="8.85546875" style="3" customWidth="1"/>
    <col min="7934" max="7934" width="8.42578125" style="3" customWidth="1"/>
    <col min="7935" max="7935" width="13.42578125" style="3" customWidth="1"/>
    <col min="7936" max="7936" width="13.140625" style="3" customWidth="1"/>
    <col min="7937" max="7937" width="7.28515625" style="3" customWidth="1"/>
    <col min="7938" max="7938" width="15.42578125" style="3" customWidth="1"/>
    <col min="7939" max="7939" width="7.42578125" style="3" customWidth="1"/>
    <col min="7940" max="7940" width="14.140625" style="3" customWidth="1"/>
    <col min="7941" max="7941" width="12.140625" style="3" customWidth="1"/>
    <col min="7942" max="7942" width="16" style="3" customWidth="1"/>
    <col min="7943" max="7943" width="14" style="3" customWidth="1"/>
    <col min="7944" max="7944" width="12.85546875" style="3" customWidth="1"/>
    <col min="7945" max="7945" width="14" style="3" customWidth="1"/>
    <col min="7946" max="7946" width="11.7109375" style="3" customWidth="1"/>
    <col min="7947" max="8185" width="8.85546875" style="3"/>
    <col min="8186" max="8186" width="6.42578125" style="3" customWidth="1"/>
    <col min="8187" max="8188" width="7.42578125" style="3" customWidth="1"/>
    <col min="8189" max="8189" width="8.85546875" style="3" customWidth="1"/>
    <col min="8190" max="8190" width="8.42578125" style="3" customWidth="1"/>
    <col min="8191" max="8191" width="13.42578125" style="3" customWidth="1"/>
    <col min="8192" max="8192" width="13.140625" style="3" customWidth="1"/>
    <col min="8193" max="8193" width="7.28515625" style="3" customWidth="1"/>
    <col min="8194" max="8194" width="15.42578125" style="3" customWidth="1"/>
    <col min="8195" max="8195" width="7.42578125" style="3" customWidth="1"/>
    <col min="8196" max="8196" width="14.140625" style="3" customWidth="1"/>
    <col min="8197" max="8197" width="12.140625" style="3" customWidth="1"/>
    <col min="8198" max="8198" width="16" style="3" customWidth="1"/>
    <col min="8199" max="8199" width="14" style="3" customWidth="1"/>
    <col min="8200" max="8200" width="12.85546875" style="3" customWidth="1"/>
    <col min="8201" max="8201" width="14" style="3" customWidth="1"/>
    <col min="8202" max="8202" width="11.7109375" style="3" customWidth="1"/>
    <col min="8203" max="8441" width="8.85546875" style="3"/>
    <col min="8442" max="8442" width="6.42578125" style="3" customWidth="1"/>
    <col min="8443" max="8444" width="7.42578125" style="3" customWidth="1"/>
    <col min="8445" max="8445" width="8.85546875" style="3" customWidth="1"/>
    <col min="8446" max="8446" width="8.42578125" style="3" customWidth="1"/>
    <col min="8447" max="8447" width="13.42578125" style="3" customWidth="1"/>
    <col min="8448" max="8448" width="13.140625" style="3" customWidth="1"/>
    <col min="8449" max="8449" width="7.28515625" style="3" customWidth="1"/>
    <col min="8450" max="8450" width="15.42578125" style="3" customWidth="1"/>
    <col min="8451" max="8451" width="7.42578125" style="3" customWidth="1"/>
    <col min="8452" max="8452" width="14.140625" style="3" customWidth="1"/>
    <col min="8453" max="8453" width="12.140625" style="3" customWidth="1"/>
    <col min="8454" max="8454" width="16" style="3" customWidth="1"/>
    <col min="8455" max="8455" width="14" style="3" customWidth="1"/>
    <col min="8456" max="8456" width="12.85546875" style="3" customWidth="1"/>
    <col min="8457" max="8457" width="14" style="3" customWidth="1"/>
    <col min="8458" max="8458" width="11.7109375" style="3" customWidth="1"/>
    <col min="8459" max="8697" width="8.85546875" style="3"/>
    <col min="8698" max="8698" width="6.42578125" style="3" customWidth="1"/>
    <col min="8699" max="8700" width="7.42578125" style="3" customWidth="1"/>
    <col min="8701" max="8701" width="8.85546875" style="3" customWidth="1"/>
    <col min="8702" max="8702" width="8.42578125" style="3" customWidth="1"/>
    <col min="8703" max="8703" width="13.42578125" style="3" customWidth="1"/>
    <col min="8704" max="8704" width="13.140625" style="3" customWidth="1"/>
    <col min="8705" max="8705" width="7.28515625" style="3" customWidth="1"/>
    <col min="8706" max="8706" width="15.42578125" style="3" customWidth="1"/>
    <col min="8707" max="8707" width="7.42578125" style="3" customWidth="1"/>
    <col min="8708" max="8708" width="14.140625" style="3" customWidth="1"/>
    <col min="8709" max="8709" width="12.140625" style="3" customWidth="1"/>
    <col min="8710" max="8710" width="16" style="3" customWidth="1"/>
    <col min="8711" max="8711" width="14" style="3" customWidth="1"/>
    <col min="8712" max="8712" width="12.85546875" style="3" customWidth="1"/>
    <col min="8713" max="8713" width="14" style="3" customWidth="1"/>
    <col min="8714" max="8714" width="11.7109375" style="3" customWidth="1"/>
    <col min="8715" max="8953" width="8.85546875" style="3"/>
    <col min="8954" max="8954" width="6.42578125" style="3" customWidth="1"/>
    <col min="8955" max="8956" width="7.42578125" style="3" customWidth="1"/>
    <col min="8957" max="8957" width="8.85546875" style="3" customWidth="1"/>
    <col min="8958" max="8958" width="8.42578125" style="3" customWidth="1"/>
    <col min="8959" max="8959" width="13.42578125" style="3" customWidth="1"/>
    <col min="8960" max="8960" width="13.140625" style="3" customWidth="1"/>
    <col min="8961" max="8961" width="7.28515625" style="3" customWidth="1"/>
    <col min="8962" max="8962" width="15.42578125" style="3" customWidth="1"/>
    <col min="8963" max="8963" width="7.42578125" style="3" customWidth="1"/>
    <col min="8964" max="8964" width="14.140625" style="3" customWidth="1"/>
    <col min="8965" max="8965" width="12.140625" style="3" customWidth="1"/>
    <col min="8966" max="8966" width="16" style="3" customWidth="1"/>
    <col min="8967" max="8967" width="14" style="3" customWidth="1"/>
    <col min="8968" max="8968" width="12.85546875" style="3" customWidth="1"/>
    <col min="8969" max="8969" width="14" style="3" customWidth="1"/>
    <col min="8970" max="8970" width="11.7109375" style="3" customWidth="1"/>
    <col min="8971" max="9209" width="8.85546875" style="3"/>
    <col min="9210" max="9210" width="6.42578125" style="3" customWidth="1"/>
    <col min="9211" max="9212" width="7.42578125" style="3" customWidth="1"/>
    <col min="9213" max="9213" width="8.85546875" style="3" customWidth="1"/>
    <col min="9214" max="9214" width="8.42578125" style="3" customWidth="1"/>
    <col min="9215" max="9215" width="13.42578125" style="3" customWidth="1"/>
    <col min="9216" max="9216" width="13.140625" style="3" customWidth="1"/>
    <col min="9217" max="9217" width="7.28515625" style="3" customWidth="1"/>
    <col min="9218" max="9218" width="15.42578125" style="3" customWidth="1"/>
    <col min="9219" max="9219" width="7.42578125" style="3" customWidth="1"/>
    <col min="9220" max="9220" width="14.140625" style="3" customWidth="1"/>
    <col min="9221" max="9221" width="12.140625" style="3" customWidth="1"/>
    <col min="9222" max="9222" width="16" style="3" customWidth="1"/>
    <col min="9223" max="9223" width="14" style="3" customWidth="1"/>
    <col min="9224" max="9224" width="12.85546875" style="3" customWidth="1"/>
    <col min="9225" max="9225" width="14" style="3" customWidth="1"/>
    <col min="9226" max="9226" width="11.7109375" style="3" customWidth="1"/>
    <col min="9227" max="9465" width="8.85546875" style="3"/>
    <col min="9466" max="9466" width="6.42578125" style="3" customWidth="1"/>
    <col min="9467" max="9468" width="7.42578125" style="3" customWidth="1"/>
    <col min="9469" max="9469" width="8.85546875" style="3" customWidth="1"/>
    <col min="9470" max="9470" width="8.42578125" style="3" customWidth="1"/>
    <col min="9471" max="9471" width="13.42578125" style="3" customWidth="1"/>
    <col min="9472" max="9472" width="13.140625" style="3" customWidth="1"/>
    <col min="9473" max="9473" width="7.28515625" style="3" customWidth="1"/>
    <col min="9474" max="9474" width="15.42578125" style="3" customWidth="1"/>
    <col min="9475" max="9475" width="7.42578125" style="3" customWidth="1"/>
    <col min="9476" max="9476" width="14.140625" style="3" customWidth="1"/>
    <col min="9477" max="9477" width="12.140625" style="3" customWidth="1"/>
    <col min="9478" max="9478" width="16" style="3" customWidth="1"/>
    <col min="9479" max="9479" width="14" style="3" customWidth="1"/>
    <col min="9480" max="9480" width="12.85546875" style="3" customWidth="1"/>
    <col min="9481" max="9481" width="14" style="3" customWidth="1"/>
    <col min="9482" max="9482" width="11.7109375" style="3" customWidth="1"/>
    <col min="9483" max="9721" width="8.85546875" style="3"/>
    <col min="9722" max="9722" width="6.42578125" style="3" customWidth="1"/>
    <col min="9723" max="9724" width="7.42578125" style="3" customWidth="1"/>
    <col min="9725" max="9725" width="8.85546875" style="3" customWidth="1"/>
    <col min="9726" max="9726" width="8.42578125" style="3" customWidth="1"/>
    <col min="9727" max="9727" width="13.42578125" style="3" customWidth="1"/>
    <col min="9728" max="9728" width="13.140625" style="3" customWidth="1"/>
    <col min="9729" max="9729" width="7.28515625" style="3" customWidth="1"/>
    <col min="9730" max="9730" width="15.42578125" style="3" customWidth="1"/>
    <col min="9731" max="9731" width="7.42578125" style="3" customWidth="1"/>
    <col min="9732" max="9732" width="14.140625" style="3" customWidth="1"/>
    <col min="9733" max="9733" width="12.140625" style="3" customWidth="1"/>
    <col min="9734" max="9734" width="16" style="3" customWidth="1"/>
    <col min="9735" max="9735" width="14" style="3" customWidth="1"/>
    <col min="9736" max="9736" width="12.85546875" style="3" customWidth="1"/>
    <col min="9737" max="9737" width="14" style="3" customWidth="1"/>
    <col min="9738" max="9738" width="11.7109375" style="3" customWidth="1"/>
    <col min="9739" max="9977" width="8.85546875" style="3"/>
    <col min="9978" max="9978" width="6.42578125" style="3" customWidth="1"/>
    <col min="9979" max="9980" width="7.42578125" style="3" customWidth="1"/>
    <col min="9981" max="9981" width="8.85546875" style="3" customWidth="1"/>
    <col min="9982" max="9982" width="8.42578125" style="3" customWidth="1"/>
    <col min="9983" max="9983" width="13.42578125" style="3" customWidth="1"/>
    <col min="9984" max="9984" width="13.140625" style="3" customWidth="1"/>
    <col min="9985" max="9985" width="7.28515625" style="3" customWidth="1"/>
    <col min="9986" max="9986" width="15.42578125" style="3" customWidth="1"/>
    <col min="9987" max="9987" width="7.42578125" style="3" customWidth="1"/>
    <col min="9988" max="9988" width="14.140625" style="3" customWidth="1"/>
    <col min="9989" max="9989" width="12.140625" style="3" customWidth="1"/>
    <col min="9990" max="9990" width="16" style="3" customWidth="1"/>
    <col min="9991" max="9991" width="14" style="3" customWidth="1"/>
    <col min="9992" max="9992" width="12.85546875" style="3" customWidth="1"/>
    <col min="9993" max="9993" width="14" style="3" customWidth="1"/>
    <col min="9994" max="9994" width="11.7109375" style="3" customWidth="1"/>
    <col min="9995" max="10233" width="8.85546875" style="3"/>
    <col min="10234" max="10234" width="6.42578125" style="3" customWidth="1"/>
    <col min="10235" max="10236" width="7.42578125" style="3" customWidth="1"/>
    <col min="10237" max="10237" width="8.85546875" style="3" customWidth="1"/>
    <col min="10238" max="10238" width="8.42578125" style="3" customWidth="1"/>
    <col min="10239" max="10239" width="13.42578125" style="3" customWidth="1"/>
    <col min="10240" max="10240" width="13.140625" style="3" customWidth="1"/>
    <col min="10241" max="10241" width="7.28515625" style="3" customWidth="1"/>
    <col min="10242" max="10242" width="15.42578125" style="3" customWidth="1"/>
    <col min="10243" max="10243" width="7.42578125" style="3" customWidth="1"/>
    <col min="10244" max="10244" width="14.140625" style="3" customWidth="1"/>
    <col min="10245" max="10245" width="12.140625" style="3" customWidth="1"/>
    <col min="10246" max="10246" width="16" style="3" customWidth="1"/>
    <col min="10247" max="10247" width="14" style="3" customWidth="1"/>
    <col min="10248" max="10248" width="12.85546875" style="3" customWidth="1"/>
    <col min="10249" max="10249" width="14" style="3" customWidth="1"/>
    <col min="10250" max="10250" width="11.7109375" style="3" customWidth="1"/>
    <col min="10251" max="10489" width="8.85546875" style="3"/>
    <col min="10490" max="10490" width="6.42578125" style="3" customWidth="1"/>
    <col min="10491" max="10492" width="7.42578125" style="3" customWidth="1"/>
    <col min="10493" max="10493" width="8.85546875" style="3" customWidth="1"/>
    <col min="10494" max="10494" width="8.42578125" style="3" customWidth="1"/>
    <col min="10495" max="10495" width="13.42578125" style="3" customWidth="1"/>
    <col min="10496" max="10496" width="13.140625" style="3" customWidth="1"/>
    <col min="10497" max="10497" width="7.28515625" style="3" customWidth="1"/>
    <col min="10498" max="10498" width="15.42578125" style="3" customWidth="1"/>
    <col min="10499" max="10499" width="7.42578125" style="3" customWidth="1"/>
    <col min="10500" max="10500" width="14.140625" style="3" customWidth="1"/>
    <col min="10501" max="10501" width="12.140625" style="3" customWidth="1"/>
    <col min="10502" max="10502" width="16" style="3" customWidth="1"/>
    <col min="10503" max="10503" width="14" style="3" customWidth="1"/>
    <col min="10504" max="10504" width="12.85546875" style="3" customWidth="1"/>
    <col min="10505" max="10505" width="14" style="3" customWidth="1"/>
    <col min="10506" max="10506" width="11.7109375" style="3" customWidth="1"/>
    <col min="10507" max="10745" width="8.85546875" style="3"/>
    <col min="10746" max="10746" width="6.42578125" style="3" customWidth="1"/>
    <col min="10747" max="10748" width="7.42578125" style="3" customWidth="1"/>
    <col min="10749" max="10749" width="8.85546875" style="3" customWidth="1"/>
    <col min="10750" max="10750" width="8.42578125" style="3" customWidth="1"/>
    <col min="10751" max="10751" width="13.42578125" style="3" customWidth="1"/>
    <col min="10752" max="10752" width="13.140625" style="3" customWidth="1"/>
    <col min="10753" max="10753" width="7.28515625" style="3" customWidth="1"/>
    <col min="10754" max="10754" width="15.42578125" style="3" customWidth="1"/>
    <col min="10755" max="10755" width="7.42578125" style="3" customWidth="1"/>
    <col min="10756" max="10756" width="14.140625" style="3" customWidth="1"/>
    <col min="10757" max="10757" width="12.140625" style="3" customWidth="1"/>
    <col min="10758" max="10758" width="16" style="3" customWidth="1"/>
    <col min="10759" max="10759" width="14" style="3" customWidth="1"/>
    <col min="10760" max="10760" width="12.85546875" style="3" customWidth="1"/>
    <col min="10761" max="10761" width="14" style="3" customWidth="1"/>
    <col min="10762" max="10762" width="11.7109375" style="3" customWidth="1"/>
    <col min="10763" max="11001" width="8.85546875" style="3"/>
    <col min="11002" max="11002" width="6.42578125" style="3" customWidth="1"/>
    <col min="11003" max="11004" width="7.42578125" style="3" customWidth="1"/>
    <col min="11005" max="11005" width="8.85546875" style="3" customWidth="1"/>
    <col min="11006" max="11006" width="8.42578125" style="3" customWidth="1"/>
    <col min="11007" max="11007" width="13.42578125" style="3" customWidth="1"/>
    <col min="11008" max="11008" width="13.140625" style="3" customWidth="1"/>
    <col min="11009" max="11009" width="7.28515625" style="3" customWidth="1"/>
    <col min="11010" max="11010" width="15.42578125" style="3" customWidth="1"/>
    <col min="11011" max="11011" width="7.42578125" style="3" customWidth="1"/>
    <col min="11012" max="11012" width="14.140625" style="3" customWidth="1"/>
    <col min="11013" max="11013" width="12.140625" style="3" customWidth="1"/>
    <col min="11014" max="11014" width="16" style="3" customWidth="1"/>
    <col min="11015" max="11015" width="14" style="3" customWidth="1"/>
    <col min="11016" max="11016" width="12.85546875" style="3" customWidth="1"/>
    <col min="11017" max="11017" width="14" style="3" customWidth="1"/>
    <col min="11018" max="11018" width="11.7109375" style="3" customWidth="1"/>
    <col min="11019" max="11257" width="8.85546875" style="3"/>
    <col min="11258" max="11258" width="6.42578125" style="3" customWidth="1"/>
    <col min="11259" max="11260" width="7.42578125" style="3" customWidth="1"/>
    <col min="11261" max="11261" width="8.85546875" style="3" customWidth="1"/>
    <col min="11262" max="11262" width="8.42578125" style="3" customWidth="1"/>
    <col min="11263" max="11263" width="13.42578125" style="3" customWidth="1"/>
    <col min="11264" max="11264" width="13.140625" style="3" customWidth="1"/>
    <col min="11265" max="11265" width="7.28515625" style="3" customWidth="1"/>
    <col min="11266" max="11266" width="15.42578125" style="3" customWidth="1"/>
    <col min="11267" max="11267" width="7.42578125" style="3" customWidth="1"/>
    <col min="11268" max="11268" width="14.140625" style="3" customWidth="1"/>
    <col min="11269" max="11269" width="12.140625" style="3" customWidth="1"/>
    <col min="11270" max="11270" width="16" style="3" customWidth="1"/>
    <col min="11271" max="11271" width="14" style="3" customWidth="1"/>
    <col min="11272" max="11272" width="12.85546875" style="3" customWidth="1"/>
    <col min="11273" max="11273" width="14" style="3" customWidth="1"/>
    <col min="11274" max="11274" width="11.7109375" style="3" customWidth="1"/>
    <col min="11275" max="11513" width="8.85546875" style="3"/>
    <col min="11514" max="11514" width="6.42578125" style="3" customWidth="1"/>
    <col min="11515" max="11516" width="7.42578125" style="3" customWidth="1"/>
    <col min="11517" max="11517" width="8.85546875" style="3" customWidth="1"/>
    <col min="11518" max="11518" width="8.42578125" style="3" customWidth="1"/>
    <col min="11519" max="11519" width="13.42578125" style="3" customWidth="1"/>
    <col min="11520" max="11520" width="13.140625" style="3" customWidth="1"/>
    <col min="11521" max="11521" width="7.28515625" style="3" customWidth="1"/>
    <col min="11522" max="11522" width="15.42578125" style="3" customWidth="1"/>
    <col min="11523" max="11523" width="7.42578125" style="3" customWidth="1"/>
    <col min="11524" max="11524" width="14.140625" style="3" customWidth="1"/>
    <col min="11525" max="11525" width="12.140625" style="3" customWidth="1"/>
    <col min="11526" max="11526" width="16" style="3" customWidth="1"/>
    <col min="11527" max="11527" width="14" style="3" customWidth="1"/>
    <col min="11528" max="11528" width="12.85546875" style="3" customWidth="1"/>
    <col min="11529" max="11529" width="14" style="3" customWidth="1"/>
    <col min="11530" max="11530" width="11.7109375" style="3" customWidth="1"/>
    <col min="11531" max="11769" width="8.85546875" style="3"/>
    <col min="11770" max="11770" width="6.42578125" style="3" customWidth="1"/>
    <col min="11771" max="11772" width="7.42578125" style="3" customWidth="1"/>
    <col min="11773" max="11773" width="8.85546875" style="3" customWidth="1"/>
    <col min="11774" max="11774" width="8.42578125" style="3" customWidth="1"/>
    <col min="11775" max="11775" width="13.42578125" style="3" customWidth="1"/>
    <col min="11776" max="11776" width="13.140625" style="3" customWidth="1"/>
    <col min="11777" max="11777" width="7.28515625" style="3" customWidth="1"/>
    <col min="11778" max="11778" width="15.42578125" style="3" customWidth="1"/>
    <col min="11779" max="11779" width="7.42578125" style="3" customWidth="1"/>
    <col min="11780" max="11780" width="14.140625" style="3" customWidth="1"/>
    <col min="11781" max="11781" width="12.140625" style="3" customWidth="1"/>
    <col min="11782" max="11782" width="16" style="3" customWidth="1"/>
    <col min="11783" max="11783" width="14" style="3" customWidth="1"/>
    <col min="11784" max="11784" width="12.85546875" style="3" customWidth="1"/>
    <col min="11785" max="11785" width="14" style="3" customWidth="1"/>
    <col min="11786" max="11786" width="11.7109375" style="3" customWidth="1"/>
    <col min="11787" max="12025" width="8.85546875" style="3"/>
    <col min="12026" max="12026" width="6.42578125" style="3" customWidth="1"/>
    <col min="12027" max="12028" width="7.42578125" style="3" customWidth="1"/>
    <col min="12029" max="12029" width="8.85546875" style="3" customWidth="1"/>
    <col min="12030" max="12030" width="8.42578125" style="3" customWidth="1"/>
    <col min="12031" max="12031" width="13.42578125" style="3" customWidth="1"/>
    <col min="12032" max="12032" width="13.140625" style="3" customWidth="1"/>
    <col min="12033" max="12033" width="7.28515625" style="3" customWidth="1"/>
    <col min="12034" max="12034" width="15.42578125" style="3" customWidth="1"/>
    <col min="12035" max="12035" width="7.42578125" style="3" customWidth="1"/>
    <col min="12036" max="12036" width="14.140625" style="3" customWidth="1"/>
    <col min="12037" max="12037" width="12.140625" style="3" customWidth="1"/>
    <col min="12038" max="12038" width="16" style="3" customWidth="1"/>
    <col min="12039" max="12039" width="14" style="3" customWidth="1"/>
    <col min="12040" max="12040" width="12.85546875" style="3" customWidth="1"/>
    <col min="12041" max="12041" width="14" style="3" customWidth="1"/>
    <col min="12042" max="12042" width="11.7109375" style="3" customWidth="1"/>
    <col min="12043" max="12281" width="8.85546875" style="3"/>
    <col min="12282" max="12282" width="6.42578125" style="3" customWidth="1"/>
    <col min="12283" max="12284" width="7.42578125" style="3" customWidth="1"/>
    <col min="12285" max="12285" width="8.85546875" style="3" customWidth="1"/>
    <col min="12286" max="12286" width="8.42578125" style="3" customWidth="1"/>
    <col min="12287" max="12287" width="13.42578125" style="3" customWidth="1"/>
    <col min="12288" max="12288" width="13.140625" style="3" customWidth="1"/>
    <col min="12289" max="12289" width="7.28515625" style="3" customWidth="1"/>
    <col min="12290" max="12290" width="15.42578125" style="3" customWidth="1"/>
    <col min="12291" max="12291" width="7.42578125" style="3" customWidth="1"/>
    <col min="12292" max="12292" width="14.140625" style="3" customWidth="1"/>
    <col min="12293" max="12293" width="12.140625" style="3" customWidth="1"/>
    <col min="12294" max="12294" width="16" style="3" customWidth="1"/>
    <col min="12295" max="12295" width="14" style="3" customWidth="1"/>
    <col min="12296" max="12296" width="12.85546875" style="3" customWidth="1"/>
    <col min="12297" max="12297" width="14" style="3" customWidth="1"/>
    <col min="12298" max="12298" width="11.7109375" style="3" customWidth="1"/>
    <col min="12299" max="12537" width="8.85546875" style="3"/>
    <col min="12538" max="12538" width="6.42578125" style="3" customWidth="1"/>
    <col min="12539" max="12540" width="7.42578125" style="3" customWidth="1"/>
    <col min="12541" max="12541" width="8.85546875" style="3" customWidth="1"/>
    <col min="12542" max="12542" width="8.42578125" style="3" customWidth="1"/>
    <col min="12543" max="12543" width="13.42578125" style="3" customWidth="1"/>
    <col min="12544" max="12544" width="13.140625" style="3" customWidth="1"/>
    <col min="12545" max="12545" width="7.28515625" style="3" customWidth="1"/>
    <col min="12546" max="12546" width="15.42578125" style="3" customWidth="1"/>
    <col min="12547" max="12547" width="7.42578125" style="3" customWidth="1"/>
    <col min="12548" max="12548" width="14.140625" style="3" customWidth="1"/>
    <col min="12549" max="12549" width="12.140625" style="3" customWidth="1"/>
    <col min="12550" max="12550" width="16" style="3" customWidth="1"/>
    <col min="12551" max="12551" width="14" style="3" customWidth="1"/>
    <col min="12552" max="12552" width="12.85546875" style="3" customWidth="1"/>
    <col min="12553" max="12553" width="14" style="3" customWidth="1"/>
    <col min="12554" max="12554" width="11.7109375" style="3" customWidth="1"/>
    <col min="12555" max="12793" width="8.85546875" style="3"/>
    <col min="12794" max="12794" width="6.42578125" style="3" customWidth="1"/>
    <col min="12795" max="12796" width="7.42578125" style="3" customWidth="1"/>
    <col min="12797" max="12797" width="8.85546875" style="3" customWidth="1"/>
    <col min="12798" max="12798" width="8.42578125" style="3" customWidth="1"/>
    <col min="12799" max="12799" width="13.42578125" style="3" customWidth="1"/>
    <col min="12800" max="12800" width="13.140625" style="3" customWidth="1"/>
    <col min="12801" max="12801" width="7.28515625" style="3" customWidth="1"/>
    <col min="12802" max="12802" width="15.42578125" style="3" customWidth="1"/>
    <col min="12803" max="12803" width="7.42578125" style="3" customWidth="1"/>
    <col min="12804" max="12804" width="14.140625" style="3" customWidth="1"/>
    <col min="12805" max="12805" width="12.140625" style="3" customWidth="1"/>
    <col min="12806" max="12806" width="16" style="3" customWidth="1"/>
    <col min="12807" max="12807" width="14" style="3" customWidth="1"/>
    <col min="12808" max="12808" width="12.85546875" style="3" customWidth="1"/>
    <col min="12809" max="12809" width="14" style="3" customWidth="1"/>
    <col min="12810" max="12810" width="11.7109375" style="3" customWidth="1"/>
    <col min="12811" max="13049" width="8.85546875" style="3"/>
    <col min="13050" max="13050" width="6.42578125" style="3" customWidth="1"/>
    <col min="13051" max="13052" width="7.42578125" style="3" customWidth="1"/>
    <col min="13053" max="13053" width="8.85546875" style="3" customWidth="1"/>
    <col min="13054" max="13054" width="8.42578125" style="3" customWidth="1"/>
    <col min="13055" max="13055" width="13.42578125" style="3" customWidth="1"/>
    <col min="13056" max="13056" width="13.140625" style="3" customWidth="1"/>
    <col min="13057" max="13057" width="7.28515625" style="3" customWidth="1"/>
    <col min="13058" max="13058" width="15.42578125" style="3" customWidth="1"/>
    <col min="13059" max="13059" width="7.42578125" style="3" customWidth="1"/>
    <col min="13060" max="13060" width="14.140625" style="3" customWidth="1"/>
    <col min="13061" max="13061" width="12.140625" style="3" customWidth="1"/>
    <col min="13062" max="13062" width="16" style="3" customWidth="1"/>
    <col min="13063" max="13063" width="14" style="3" customWidth="1"/>
    <col min="13064" max="13064" width="12.85546875" style="3" customWidth="1"/>
    <col min="13065" max="13065" width="14" style="3" customWidth="1"/>
    <col min="13066" max="13066" width="11.7109375" style="3" customWidth="1"/>
    <col min="13067" max="13305" width="8.85546875" style="3"/>
    <col min="13306" max="13306" width="6.42578125" style="3" customWidth="1"/>
    <col min="13307" max="13308" width="7.42578125" style="3" customWidth="1"/>
    <col min="13309" max="13309" width="8.85546875" style="3" customWidth="1"/>
    <col min="13310" max="13310" width="8.42578125" style="3" customWidth="1"/>
    <col min="13311" max="13311" width="13.42578125" style="3" customWidth="1"/>
    <col min="13312" max="13312" width="13.140625" style="3" customWidth="1"/>
    <col min="13313" max="13313" width="7.28515625" style="3" customWidth="1"/>
    <col min="13314" max="13314" width="15.42578125" style="3" customWidth="1"/>
    <col min="13315" max="13315" width="7.42578125" style="3" customWidth="1"/>
    <col min="13316" max="13316" width="14.140625" style="3" customWidth="1"/>
    <col min="13317" max="13317" width="12.140625" style="3" customWidth="1"/>
    <col min="13318" max="13318" width="16" style="3" customWidth="1"/>
    <col min="13319" max="13319" width="14" style="3" customWidth="1"/>
    <col min="13320" max="13320" width="12.85546875" style="3" customWidth="1"/>
    <col min="13321" max="13321" width="14" style="3" customWidth="1"/>
    <col min="13322" max="13322" width="11.7109375" style="3" customWidth="1"/>
    <col min="13323" max="13561" width="8.85546875" style="3"/>
    <col min="13562" max="13562" width="6.42578125" style="3" customWidth="1"/>
    <col min="13563" max="13564" width="7.42578125" style="3" customWidth="1"/>
    <col min="13565" max="13565" width="8.85546875" style="3" customWidth="1"/>
    <col min="13566" max="13566" width="8.42578125" style="3" customWidth="1"/>
    <col min="13567" max="13567" width="13.42578125" style="3" customWidth="1"/>
    <col min="13568" max="13568" width="13.140625" style="3" customWidth="1"/>
    <col min="13569" max="13569" width="7.28515625" style="3" customWidth="1"/>
    <col min="13570" max="13570" width="15.42578125" style="3" customWidth="1"/>
    <col min="13571" max="13571" width="7.42578125" style="3" customWidth="1"/>
    <col min="13572" max="13572" width="14.140625" style="3" customWidth="1"/>
    <col min="13573" max="13573" width="12.140625" style="3" customWidth="1"/>
    <col min="13574" max="13574" width="16" style="3" customWidth="1"/>
    <col min="13575" max="13575" width="14" style="3" customWidth="1"/>
    <col min="13576" max="13576" width="12.85546875" style="3" customWidth="1"/>
    <col min="13577" max="13577" width="14" style="3" customWidth="1"/>
    <col min="13578" max="13578" width="11.7109375" style="3" customWidth="1"/>
    <col min="13579" max="13817" width="8.85546875" style="3"/>
    <col min="13818" max="13818" width="6.42578125" style="3" customWidth="1"/>
    <col min="13819" max="13820" width="7.42578125" style="3" customWidth="1"/>
    <col min="13821" max="13821" width="8.85546875" style="3" customWidth="1"/>
    <col min="13822" max="13822" width="8.42578125" style="3" customWidth="1"/>
    <col min="13823" max="13823" width="13.42578125" style="3" customWidth="1"/>
    <col min="13824" max="13824" width="13.140625" style="3" customWidth="1"/>
    <col min="13825" max="13825" width="7.28515625" style="3" customWidth="1"/>
    <col min="13826" max="13826" width="15.42578125" style="3" customWidth="1"/>
    <col min="13827" max="13827" width="7.42578125" style="3" customWidth="1"/>
    <col min="13828" max="13828" width="14.140625" style="3" customWidth="1"/>
    <col min="13829" max="13829" width="12.140625" style="3" customWidth="1"/>
    <col min="13830" max="13830" width="16" style="3" customWidth="1"/>
    <col min="13831" max="13831" width="14" style="3" customWidth="1"/>
    <col min="13832" max="13832" width="12.85546875" style="3" customWidth="1"/>
    <col min="13833" max="13833" width="14" style="3" customWidth="1"/>
    <col min="13834" max="13834" width="11.7109375" style="3" customWidth="1"/>
    <col min="13835" max="14073" width="8.85546875" style="3"/>
    <col min="14074" max="14074" width="6.42578125" style="3" customWidth="1"/>
    <col min="14075" max="14076" width="7.42578125" style="3" customWidth="1"/>
    <col min="14077" max="14077" width="8.85546875" style="3" customWidth="1"/>
    <col min="14078" max="14078" width="8.42578125" style="3" customWidth="1"/>
    <col min="14079" max="14079" width="13.42578125" style="3" customWidth="1"/>
    <col min="14080" max="14080" width="13.140625" style="3" customWidth="1"/>
    <col min="14081" max="14081" width="7.28515625" style="3" customWidth="1"/>
    <col min="14082" max="14082" width="15.42578125" style="3" customWidth="1"/>
    <col min="14083" max="14083" width="7.42578125" style="3" customWidth="1"/>
    <col min="14084" max="14084" width="14.140625" style="3" customWidth="1"/>
    <col min="14085" max="14085" width="12.140625" style="3" customWidth="1"/>
    <col min="14086" max="14086" width="16" style="3" customWidth="1"/>
    <col min="14087" max="14087" width="14" style="3" customWidth="1"/>
    <col min="14088" max="14088" width="12.85546875" style="3" customWidth="1"/>
    <col min="14089" max="14089" width="14" style="3" customWidth="1"/>
    <col min="14090" max="14090" width="11.7109375" style="3" customWidth="1"/>
    <col min="14091" max="14329" width="8.85546875" style="3"/>
    <col min="14330" max="14330" width="6.42578125" style="3" customWidth="1"/>
    <col min="14331" max="14332" width="7.42578125" style="3" customWidth="1"/>
    <col min="14333" max="14333" width="8.85546875" style="3" customWidth="1"/>
    <col min="14334" max="14334" width="8.42578125" style="3" customWidth="1"/>
    <col min="14335" max="14335" width="13.42578125" style="3" customWidth="1"/>
    <col min="14336" max="14336" width="13.140625" style="3" customWidth="1"/>
    <col min="14337" max="14337" width="7.28515625" style="3" customWidth="1"/>
    <col min="14338" max="14338" width="15.42578125" style="3" customWidth="1"/>
    <col min="14339" max="14339" width="7.42578125" style="3" customWidth="1"/>
    <col min="14340" max="14340" width="14.140625" style="3" customWidth="1"/>
    <col min="14341" max="14341" width="12.140625" style="3" customWidth="1"/>
    <col min="14342" max="14342" width="16" style="3" customWidth="1"/>
    <col min="14343" max="14343" width="14" style="3" customWidth="1"/>
    <col min="14344" max="14344" width="12.85546875" style="3" customWidth="1"/>
    <col min="14345" max="14345" width="14" style="3" customWidth="1"/>
    <col min="14346" max="14346" width="11.7109375" style="3" customWidth="1"/>
    <col min="14347" max="14585" width="8.85546875" style="3"/>
    <col min="14586" max="14586" width="6.42578125" style="3" customWidth="1"/>
    <col min="14587" max="14588" width="7.42578125" style="3" customWidth="1"/>
    <col min="14589" max="14589" width="8.85546875" style="3" customWidth="1"/>
    <col min="14590" max="14590" width="8.42578125" style="3" customWidth="1"/>
    <col min="14591" max="14591" width="13.42578125" style="3" customWidth="1"/>
    <col min="14592" max="14592" width="13.140625" style="3" customWidth="1"/>
    <col min="14593" max="14593" width="7.28515625" style="3" customWidth="1"/>
    <col min="14594" max="14594" width="15.42578125" style="3" customWidth="1"/>
    <col min="14595" max="14595" width="7.42578125" style="3" customWidth="1"/>
    <col min="14596" max="14596" width="14.140625" style="3" customWidth="1"/>
    <col min="14597" max="14597" width="12.140625" style="3" customWidth="1"/>
    <col min="14598" max="14598" width="16" style="3" customWidth="1"/>
    <col min="14599" max="14599" width="14" style="3" customWidth="1"/>
    <col min="14600" max="14600" width="12.85546875" style="3" customWidth="1"/>
    <col min="14601" max="14601" width="14" style="3" customWidth="1"/>
    <col min="14602" max="14602" width="11.7109375" style="3" customWidth="1"/>
    <col min="14603" max="14841" width="8.85546875" style="3"/>
    <col min="14842" max="14842" width="6.42578125" style="3" customWidth="1"/>
    <col min="14843" max="14844" width="7.42578125" style="3" customWidth="1"/>
    <col min="14845" max="14845" width="8.85546875" style="3" customWidth="1"/>
    <col min="14846" max="14846" width="8.42578125" style="3" customWidth="1"/>
    <col min="14847" max="14847" width="13.42578125" style="3" customWidth="1"/>
    <col min="14848" max="14848" width="13.140625" style="3" customWidth="1"/>
    <col min="14849" max="14849" width="7.28515625" style="3" customWidth="1"/>
    <col min="14850" max="14850" width="15.42578125" style="3" customWidth="1"/>
    <col min="14851" max="14851" width="7.42578125" style="3" customWidth="1"/>
    <col min="14852" max="14852" width="14.140625" style="3" customWidth="1"/>
    <col min="14853" max="14853" width="12.140625" style="3" customWidth="1"/>
    <col min="14854" max="14854" width="16" style="3" customWidth="1"/>
    <col min="14855" max="14855" width="14" style="3" customWidth="1"/>
    <col min="14856" max="14856" width="12.85546875" style="3" customWidth="1"/>
    <col min="14857" max="14857" width="14" style="3" customWidth="1"/>
    <col min="14858" max="14858" width="11.7109375" style="3" customWidth="1"/>
    <col min="14859" max="15097" width="8.85546875" style="3"/>
    <col min="15098" max="15098" width="6.42578125" style="3" customWidth="1"/>
    <col min="15099" max="15100" width="7.42578125" style="3" customWidth="1"/>
    <col min="15101" max="15101" width="8.85546875" style="3" customWidth="1"/>
    <col min="15102" max="15102" width="8.42578125" style="3" customWidth="1"/>
    <col min="15103" max="15103" width="13.42578125" style="3" customWidth="1"/>
    <col min="15104" max="15104" width="13.140625" style="3" customWidth="1"/>
    <col min="15105" max="15105" width="7.28515625" style="3" customWidth="1"/>
    <col min="15106" max="15106" width="15.42578125" style="3" customWidth="1"/>
    <col min="15107" max="15107" width="7.42578125" style="3" customWidth="1"/>
    <col min="15108" max="15108" width="14.140625" style="3" customWidth="1"/>
    <col min="15109" max="15109" width="12.140625" style="3" customWidth="1"/>
    <col min="15110" max="15110" width="16" style="3" customWidth="1"/>
    <col min="15111" max="15111" width="14" style="3" customWidth="1"/>
    <col min="15112" max="15112" width="12.85546875" style="3" customWidth="1"/>
    <col min="15113" max="15113" width="14" style="3" customWidth="1"/>
    <col min="15114" max="15114" width="11.7109375" style="3" customWidth="1"/>
    <col min="15115" max="15353" width="8.85546875" style="3"/>
    <col min="15354" max="15354" width="6.42578125" style="3" customWidth="1"/>
    <col min="15355" max="15356" width="7.42578125" style="3" customWidth="1"/>
    <col min="15357" max="15357" width="8.85546875" style="3" customWidth="1"/>
    <col min="15358" max="15358" width="8.42578125" style="3" customWidth="1"/>
    <col min="15359" max="15359" width="13.42578125" style="3" customWidth="1"/>
    <col min="15360" max="15360" width="13.140625" style="3" customWidth="1"/>
    <col min="15361" max="15361" width="7.28515625" style="3" customWidth="1"/>
    <col min="15362" max="15362" width="15.42578125" style="3" customWidth="1"/>
    <col min="15363" max="15363" width="7.42578125" style="3" customWidth="1"/>
    <col min="15364" max="15364" width="14.140625" style="3" customWidth="1"/>
    <col min="15365" max="15365" width="12.140625" style="3" customWidth="1"/>
    <col min="15366" max="15366" width="16" style="3" customWidth="1"/>
    <col min="15367" max="15367" width="14" style="3" customWidth="1"/>
    <col min="15368" max="15368" width="12.85546875" style="3" customWidth="1"/>
    <col min="15369" max="15369" width="14" style="3" customWidth="1"/>
    <col min="15370" max="15370" width="11.7109375" style="3" customWidth="1"/>
    <col min="15371" max="15609" width="8.85546875" style="3"/>
    <col min="15610" max="15610" width="6.42578125" style="3" customWidth="1"/>
    <col min="15611" max="15612" width="7.42578125" style="3" customWidth="1"/>
    <col min="15613" max="15613" width="8.85546875" style="3" customWidth="1"/>
    <col min="15614" max="15614" width="8.42578125" style="3" customWidth="1"/>
    <col min="15615" max="15615" width="13.42578125" style="3" customWidth="1"/>
    <col min="15616" max="15616" width="13.140625" style="3" customWidth="1"/>
    <col min="15617" max="15617" width="7.28515625" style="3" customWidth="1"/>
    <col min="15618" max="15618" width="15.42578125" style="3" customWidth="1"/>
    <col min="15619" max="15619" width="7.42578125" style="3" customWidth="1"/>
    <col min="15620" max="15620" width="14.140625" style="3" customWidth="1"/>
    <col min="15621" max="15621" width="12.140625" style="3" customWidth="1"/>
    <col min="15622" max="15622" width="16" style="3" customWidth="1"/>
    <col min="15623" max="15623" width="14" style="3" customWidth="1"/>
    <col min="15624" max="15624" width="12.85546875" style="3" customWidth="1"/>
    <col min="15625" max="15625" width="14" style="3" customWidth="1"/>
    <col min="15626" max="15626" width="11.7109375" style="3" customWidth="1"/>
    <col min="15627" max="15865" width="8.85546875" style="3"/>
    <col min="15866" max="15866" width="6.42578125" style="3" customWidth="1"/>
    <col min="15867" max="15868" width="7.42578125" style="3" customWidth="1"/>
    <col min="15869" max="15869" width="8.85546875" style="3" customWidth="1"/>
    <col min="15870" max="15870" width="8.42578125" style="3" customWidth="1"/>
    <col min="15871" max="15871" width="13.42578125" style="3" customWidth="1"/>
    <col min="15872" max="15872" width="13.140625" style="3" customWidth="1"/>
    <col min="15873" max="15873" width="7.28515625" style="3" customWidth="1"/>
    <col min="15874" max="15874" width="15.42578125" style="3" customWidth="1"/>
    <col min="15875" max="15875" width="7.42578125" style="3" customWidth="1"/>
    <col min="15876" max="15876" width="14.140625" style="3" customWidth="1"/>
    <col min="15877" max="15877" width="12.140625" style="3" customWidth="1"/>
    <col min="15878" max="15878" width="16" style="3" customWidth="1"/>
    <col min="15879" max="15879" width="14" style="3" customWidth="1"/>
    <col min="15880" max="15880" width="12.85546875" style="3" customWidth="1"/>
    <col min="15881" max="15881" width="14" style="3" customWidth="1"/>
    <col min="15882" max="15882" width="11.7109375" style="3" customWidth="1"/>
    <col min="15883" max="16121" width="8.85546875" style="3"/>
    <col min="16122" max="16122" width="6.42578125" style="3" customWidth="1"/>
    <col min="16123" max="16124" width="7.42578125" style="3" customWidth="1"/>
    <col min="16125" max="16125" width="8.85546875" style="3" customWidth="1"/>
    <col min="16126" max="16126" width="8.42578125" style="3" customWidth="1"/>
    <col min="16127" max="16127" width="13.42578125" style="3" customWidth="1"/>
    <col min="16128" max="16128" width="13.140625" style="3" customWidth="1"/>
    <col min="16129" max="16129" width="7.28515625" style="3" customWidth="1"/>
    <col min="16130" max="16130" width="15.42578125" style="3" customWidth="1"/>
    <col min="16131" max="16131" width="7.42578125" style="3" customWidth="1"/>
    <col min="16132" max="16132" width="14.140625" style="3" customWidth="1"/>
    <col min="16133" max="16133" width="12.140625" style="3" customWidth="1"/>
    <col min="16134" max="16134" width="16" style="3" customWidth="1"/>
    <col min="16135" max="16135" width="14" style="3" customWidth="1"/>
    <col min="16136" max="16136" width="12.85546875" style="3" customWidth="1"/>
    <col min="16137" max="16137" width="14" style="3" customWidth="1"/>
    <col min="16138" max="16138" width="11.7109375" style="3" customWidth="1"/>
    <col min="16139" max="16384" width="8.85546875" style="3"/>
  </cols>
  <sheetData>
    <row r="1" spans="1:17" ht="14.25">
      <c r="A1" s="1"/>
      <c r="B1" s="1"/>
      <c r="C1" s="1"/>
      <c r="D1" s="2"/>
      <c r="E1" s="2"/>
      <c r="F1" s="2"/>
      <c r="G1" s="2"/>
      <c r="H1" s="2"/>
      <c r="I1" s="7"/>
      <c r="J1" s="9"/>
      <c r="K1" s="9"/>
      <c r="L1" s="13"/>
      <c r="M1" s="16"/>
      <c r="N1" s="19"/>
      <c r="O1" s="13"/>
      <c r="P1" s="16"/>
      <c r="Q1" s="2"/>
    </row>
    <row r="2" spans="1:17">
      <c r="A2" s="1"/>
      <c r="B2" s="1"/>
      <c r="C2" s="1"/>
      <c r="D2" s="2"/>
      <c r="E2" s="2"/>
      <c r="F2" s="2"/>
      <c r="G2" s="2"/>
      <c r="H2" s="2"/>
      <c r="I2" s="7"/>
      <c r="J2" s="7"/>
      <c r="K2" s="7"/>
      <c r="L2" s="13"/>
      <c r="M2" s="16"/>
      <c r="N2" s="19"/>
      <c r="O2" s="13"/>
      <c r="P2" s="16"/>
      <c r="Q2" s="2"/>
    </row>
    <row r="3" spans="1:17" ht="19.5">
      <c r="A3" s="137" t="s">
        <v>160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2"/>
    </row>
    <row r="4" spans="1:17">
      <c r="A4" s="1"/>
      <c r="B4" s="1"/>
      <c r="C4" s="1"/>
      <c r="D4" s="2"/>
      <c r="E4" s="2"/>
      <c r="F4" s="2"/>
      <c r="G4" s="2"/>
      <c r="H4" s="2"/>
      <c r="I4" s="7"/>
      <c r="J4" s="7"/>
      <c r="K4" s="7"/>
      <c r="L4" s="13"/>
      <c r="M4" s="16"/>
      <c r="N4" s="19"/>
      <c r="O4" s="13"/>
      <c r="P4" s="16"/>
      <c r="Q4" s="2"/>
    </row>
    <row r="5" spans="1:17">
      <c r="A5" s="1"/>
      <c r="B5" s="1"/>
      <c r="C5" s="1"/>
      <c r="D5" s="2"/>
      <c r="E5" s="2"/>
      <c r="F5" s="2"/>
      <c r="G5" s="2"/>
      <c r="H5" s="2"/>
      <c r="I5" s="7"/>
      <c r="J5" s="7"/>
      <c r="K5" s="7"/>
      <c r="L5" s="13"/>
      <c r="M5" s="16"/>
      <c r="N5" s="19"/>
      <c r="O5" s="13"/>
      <c r="P5" s="16"/>
      <c r="Q5" s="2"/>
    </row>
    <row r="6" spans="1:17" ht="34.5" customHeight="1">
      <c r="A6" s="138" t="s">
        <v>3</v>
      </c>
      <c r="B6" s="139" t="s">
        <v>4</v>
      </c>
      <c r="C6" s="139" t="s">
        <v>0</v>
      </c>
      <c r="D6" s="141" t="s">
        <v>5</v>
      </c>
      <c r="E6" s="141"/>
      <c r="F6" s="141"/>
      <c r="G6" s="141" t="s">
        <v>6</v>
      </c>
      <c r="H6" s="142" t="s">
        <v>1</v>
      </c>
      <c r="I6" s="144" t="s">
        <v>2</v>
      </c>
      <c r="J6" s="131" t="s">
        <v>93</v>
      </c>
      <c r="K6" s="131" t="s">
        <v>110</v>
      </c>
      <c r="L6" s="46" t="s">
        <v>159</v>
      </c>
      <c r="M6" s="47"/>
      <c r="N6" s="47"/>
      <c r="O6" s="44" t="s">
        <v>236</v>
      </c>
      <c r="P6" s="45"/>
      <c r="Q6" s="45"/>
    </row>
    <row r="7" spans="1:17" s="6" customFormat="1" ht="79.5" customHeight="1">
      <c r="A7" s="138"/>
      <c r="B7" s="140"/>
      <c r="C7" s="140"/>
      <c r="D7" s="141"/>
      <c r="E7" s="141"/>
      <c r="F7" s="141"/>
      <c r="G7" s="141"/>
      <c r="H7" s="143"/>
      <c r="I7" s="144"/>
      <c r="J7" s="132"/>
      <c r="K7" s="132"/>
      <c r="L7" s="10" t="s">
        <v>7</v>
      </c>
      <c r="M7" s="24" t="s">
        <v>13</v>
      </c>
      <c r="N7" s="24" t="s">
        <v>158</v>
      </c>
      <c r="O7" s="25" t="s">
        <v>233</v>
      </c>
      <c r="P7" s="42" t="s">
        <v>234</v>
      </c>
      <c r="Q7" s="26" t="s">
        <v>235</v>
      </c>
    </row>
    <row r="8" spans="1:17" s="6" customFormat="1" ht="20.100000000000001" customHeight="1">
      <c r="A8" s="148" t="s">
        <v>98</v>
      </c>
      <c r="B8" s="149"/>
      <c r="C8" s="149"/>
      <c r="D8" s="149"/>
      <c r="E8" s="149"/>
      <c r="F8" s="149"/>
      <c r="G8" s="149"/>
      <c r="H8" s="150"/>
      <c r="I8" s="151">
        <f>SUM(I13:I602)</f>
        <v>131767127.89000002</v>
      </c>
      <c r="J8" s="151">
        <f>SUM(J13:J602)</f>
        <v>7529339.1800000006</v>
      </c>
      <c r="K8" s="151">
        <f>SUM(K13:K602)</f>
        <v>20072495.699999999</v>
      </c>
      <c r="L8" s="35" t="s">
        <v>8</v>
      </c>
      <c r="M8" s="41">
        <f>SUM(M9:M12)</f>
        <v>64735293.009999998</v>
      </c>
      <c r="N8" s="152">
        <f>SUM(N13:N602)</f>
        <v>82755889.239999995</v>
      </c>
      <c r="O8" s="53"/>
      <c r="P8" s="49"/>
      <c r="Q8" s="49"/>
    </row>
    <row r="9" spans="1:17" s="6" customFormat="1" ht="20.100000000000001" customHeight="1">
      <c r="A9" s="153"/>
      <c r="B9" s="154"/>
      <c r="C9" s="154"/>
      <c r="D9" s="154"/>
      <c r="E9" s="154"/>
      <c r="F9" s="154"/>
      <c r="G9" s="154"/>
      <c r="H9" s="155"/>
      <c r="I9" s="151"/>
      <c r="J9" s="151"/>
      <c r="K9" s="151"/>
      <c r="L9" s="30" t="s">
        <v>9</v>
      </c>
      <c r="M9" s="41">
        <f>M14+M19+M24+M29+M34+M39+M44+M49+M69+M74+M79+M84+M94+M99+M104+M109+M114+M119+M124+M129+M134+M159+M164+M169+M174+M189+M194+M199+M204+M209+M234+M239+M244+M259+M264+M284+M289+M294+M304+M309+M314+M319+M324+M329+M339+M344+M349+M354+M359+M364+M374+M379+M384+M389+M394+M409+M414+M419+M424+M429+M434+M459+M464+M469+M474+M479+M484+M499+M504+M509+M514+M519+M524+M529+M539+M549+M554+M569+M574+M579+M584+M594+M54+M214+M249+M439+M59+M89+M139+M144+M179+M219+M224+M254+M269+M274+M299+M334+M399+M404+M444+M449+M64+M369+M559+M149+M154+M279+M544+M489+M184+M229+M534+M564+M589+M454+M494+M599</f>
        <v>26246596.330000002</v>
      </c>
      <c r="N9" s="156"/>
      <c r="O9" s="157"/>
      <c r="P9" s="49"/>
      <c r="Q9" s="49"/>
    </row>
    <row r="10" spans="1:17" s="6" customFormat="1" ht="20.100000000000001" customHeight="1">
      <c r="A10" s="153"/>
      <c r="B10" s="154"/>
      <c r="C10" s="154"/>
      <c r="D10" s="154"/>
      <c r="E10" s="154"/>
      <c r="F10" s="154"/>
      <c r="G10" s="154"/>
      <c r="H10" s="155"/>
      <c r="I10" s="151"/>
      <c r="J10" s="151"/>
      <c r="K10" s="151"/>
      <c r="L10" s="30" t="s">
        <v>10</v>
      </c>
      <c r="M10" s="41">
        <f t="shared" ref="M10:M12" si="0">M15+M20+M25+M30+M35+M40+M45+M50+M70+M75+M80+M85+M95+M100+M105+M110+M115+M120+M125+M130+M135+M160+M165+M170+M175+M190+M195+M200+M205+M210+M235+M240+M245+M260+M265+M285+M290+M295+M305+M310+M315+M320+M325+M330+M340+M345+M350+M355+M360+M365+M375+M380+M385+M390+M395+M410+M415+M420+M425+M430+M435+M460+M465+M470+M475+M480+M485+M500+M505+M510+M515+M520+M525+M530+M540+M550+M555+M570+M575+M580+M585+M595+M55+M215+M250+M440+M60+M90+M140+M145+M180+M220+M225+M255+M270+M275+M300+M335+M400+M405+M445+M450+M65+M370+M560+M150+M155+M280+M545+M490+M185+M230+M535+M565+M590+M455+M495+M600</f>
        <v>23242457.66</v>
      </c>
      <c r="N10" s="156"/>
      <c r="O10" s="157"/>
      <c r="P10" s="49"/>
      <c r="Q10" s="49"/>
    </row>
    <row r="11" spans="1:17" s="6" customFormat="1" ht="20.100000000000001" customHeight="1">
      <c r="A11" s="153"/>
      <c r="B11" s="154"/>
      <c r="C11" s="154"/>
      <c r="D11" s="154"/>
      <c r="E11" s="154"/>
      <c r="F11" s="154"/>
      <c r="G11" s="154"/>
      <c r="H11" s="155"/>
      <c r="I11" s="151"/>
      <c r="J11" s="151"/>
      <c r="K11" s="151"/>
      <c r="L11" s="30" t="s">
        <v>11</v>
      </c>
      <c r="M11" s="41">
        <f t="shared" si="0"/>
        <v>0</v>
      </c>
      <c r="N11" s="156"/>
      <c r="O11" s="157"/>
      <c r="P11" s="49"/>
      <c r="Q11" s="49"/>
    </row>
    <row r="12" spans="1:17" s="6" customFormat="1" ht="20.100000000000001" customHeight="1">
      <c r="A12" s="158"/>
      <c r="B12" s="159"/>
      <c r="C12" s="159"/>
      <c r="D12" s="159"/>
      <c r="E12" s="159"/>
      <c r="F12" s="159"/>
      <c r="G12" s="159"/>
      <c r="H12" s="160"/>
      <c r="I12" s="151"/>
      <c r="J12" s="151"/>
      <c r="K12" s="151"/>
      <c r="L12" s="27" t="s">
        <v>12</v>
      </c>
      <c r="M12" s="41">
        <f t="shared" si="0"/>
        <v>15246239.019999998</v>
      </c>
      <c r="N12" s="156"/>
      <c r="O12" s="161"/>
      <c r="P12" s="49"/>
      <c r="Q12" s="49"/>
    </row>
    <row r="13" spans="1:17" s="4" customFormat="1" ht="20.100000000000001" customHeight="1">
      <c r="A13" s="65">
        <v>1</v>
      </c>
      <c r="B13" s="66">
        <v>60014</v>
      </c>
      <c r="C13" s="56">
        <v>6050</v>
      </c>
      <c r="D13" s="69" t="s">
        <v>64</v>
      </c>
      <c r="E13" s="69"/>
      <c r="F13" s="69"/>
      <c r="G13" s="69" t="s">
        <v>17</v>
      </c>
      <c r="H13" s="70">
        <v>2021</v>
      </c>
      <c r="I13" s="71">
        <f>SUM(J13+K13+M13)</f>
        <v>6531448.6999999993</v>
      </c>
      <c r="J13" s="71">
        <v>0</v>
      </c>
      <c r="K13" s="71">
        <v>375592.06</v>
      </c>
      <c r="L13" s="30" t="s">
        <v>8</v>
      </c>
      <c r="M13" s="41">
        <f>SUM(M14:M17)</f>
        <v>6155856.6399999997</v>
      </c>
      <c r="N13" s="71">
        <v>6531448.7000000002</v>
      </c>
      <c r="O13" s="56"/>
      <c r="P13" s="49"/>
      <c r="Q13" s="49"/>
    </row>
    <row r="14" spans="1:17" s="4" customFormat="1" ht="20.100000000000001" customHeight="1">
      <c r="A14" s="65"/>
      <c r="B14" s="67"/>
      <c r="C14" s="57"/>
      <c r="D14" s="69"/>
      <c r="E14" s="69"/>
      <c r="F14" s="69"/>
      <c r="G14" s="69"/>
      <c r="H14" s="70"/>
      <c r="I14" s="71"/>
      <c r="J14" s="71"/>
      <c r="K14" s="71"/>
      <c r="L14" s="30" t="s">
        <v>9</v>
      </c>
      <c r="M14" s="17">
        <f>2113948.17+25000</f>
        <v>2138948.17</v>
      </c>
      <c r="N14" s="71"/>
      <c r="O14" s="157"/>
      <c r="P14" s="49"/>
      <c r="Q14" s="49"/>
    </row>
    <row r="15" spans="1:17" s="4" customFormat="1" ht="20.100000000000001" customHeight="1">
      <c r="A15" s="65"/>
      <c r="B15" s="67"/>
      <c r="C15" s="57"/>
      <c r="D15" s="69"/>
      <c r="E15" s="69"/>
      <c r="F15" s="69"/>
      <c r="G15" s="69"/>
      <c r="H15" s="72">
        <v>2023</v>
      </c>
      <c r="I15" s="71"/>
      <c r="J15" s="71"/>
      <c r="K15" s="71"/>
      <c r="L15" s="30" t="s">
        <v>10</v>
      </c>
      <c r="M15" s="17">
        <f>2113948.17+25000</f>
        <v>2138948.17</v>
      </c>
      <c r="N15" s="71"/>
      <c r="O15" s="157"/>
      <c r="P15" s="49"/>
      <c r="Q15" s="49"/>
    </row>
    <row r="16" spans="1:17" s="4" customFormat="1" ht="19.5" customHeight="1">
      <c r="A16" s="65"/>
      <c r="B16" s="67"/>
      <c r="C16" s="57"/>
      <c r="D16" s="69"/>
      <c r="E16" s="69"/>
      <c r="F16" s="69"/>
      <c r="G16" s="69"/>
      <c r="H16" s="72"/>
      <c r="I16" s="71"/>
      <c r="J16" s="71"/>
      <c r="K16" s="71"/>
      <c r="L16" s="31" t="s">
        <v>11</v>
      </c>
      <c r="M16" s="17">
        <v>0</v>
      </c>
      <c r="N16" s="71"/>
      <c r="O16" s="157"/>
      <c r="P16" s="49"/>
      <c r="Q16" s="49"/>
    </row>
    <row r="17" spans="1:17" s="4" customFormat="1" ht="20.100000000000001" customHeight="1">
      <c r="A17" s="65"/>
      <c r="B17" s="68"/>
      <c r="C17" s="58"/>
      <c r="D17" s="69"/>
      <c r="E17" s="69"/>
      <c r="F17" s="69"/>
      <c r="G17" s="69"/>
      <c r="H17" s="72"/>
      <c r="I17" s="71"/>
      <c r="J17" s="71"/>
      <c r="K17" s="71"/>
      <c r="L17" s="30" t="s">
        <v>18</v>
      </c>
      <c r="M17" s="17">
        <v>1877960.3</v>
      </c>
      <c r="N17" s="71"/>
      <c r="O17" s="161"/>
      <c r="P17" s="49"/>
      <c r="Q17" s="49"/>
    </row>
    <row r="18" spans="1:17" s="4" customFormat="1" ht="20.100000000000001" customHeight="1">
      <c r="A18" s="65">
        <v>2</v>
      </c>
      <c r="B18" s="66">
        <v>60014</v>
      </c>
      <c r="C18" s="56">
        <v>6050</v>
      </c>
      <c r="D18" s="69" t="s">
        <v>19</v>
      </c>
      <c r="E18" s="69"/>
      <c r="F18" s="69"/>
      <c r="G18" s="69" t="s">
        <v>17</v>
      </c>
      <c r="H18" s="70">
        <v>2021</v>
      </c>
      <c r="I18" s="71">
        <f>SUM(J18+K18+M18)</f>
        <v>1567691.1</v>
      </c>
      <c r="J18" s="71">
        <v>0</v>
      </c>
      <c r="K18" s="71">
        <v>300000</v>
      </c>
      <c r="L18" s="30" t="s">
        <v>8</v>
      </c>
      <c r="M18" s="41">
        <f>SUM(M19:M22)</f>
        <v>1267691.1000000001</v>
      </c>
      <c r="N18" s="71">
        <v>1567691.1</v>
      </c>
      <c r="O18" s="56"/>
      <c r="P18" s="49"/>
      <c r="Q18" s="49"/>
    </row>
    <row r="19" spans="1:17" s="4" customFormat="1" ht="20.100000000000001" customHeight="1">
      <c r="A19" s="65"/>
      <c r="B19" s="67"/>
      <c r="C19" s="57"/>
      <c r="D19" s="69"/>
      <c r="E19" s="69"/>
      <c r="F19" s="69"/>
      <c r="G19" s="69"/>
      <c r="H19" s="70"/>
      <c r="I19" s="71"/>
      <c r="J19" s="71"/>
      <c r="K19" s="71"/>
      <c r="L19" s="30" t="s">
        <v>9</v>
      </c>
      <c r="M19" s="17">
        <v>458345.55</v>
      </c>
      <c r="N19" s="71"/>
      <c r="O19" s="157"/>
      <c r="P19" s="49"/>
      <c r="Q19" s="49"/>
    </row>
    <row r="20" spans="1:17" s="4" customFormat="1" ht="20.100000000000001" customHeight="1">
      <c r="A20" s="65"/>
      <c r="B20" s="67"/>
      <c r="C20" s="57"/>
      <c r="D20" s="69"/>
      <c r="E20" s="69"/>
      <c r="F20" s="69"/>
      <c r="G20" s="69"/>
      <c r="H20" s="72">
        <v>2022</v>
      </c>
      <c r="I20" s="71"/>
      <c r="J20" s="71"/>
      <c r="K20" s="71"/>
      <c r="L20" s="30" t="s">
        <v>10</v>
      </c>
      <c r="M20" s="17">
        <v>458345.55</v>
      </c>
      <c r="N20" s="71"/>
      <c r="O20" s="157"/>
      <c r="P20" s="49"/>
      <c r="Q20" s="49"/>
    </row>
    <row r="21" spans="1:17" s="4" customFormat="1" ht="20.100000000000001" customHeight="1">
      <c r="A21" s="65"/>
      <c r="B21" s="67"/>
      <c r="C21" s="57"/>
      <c r="D21" s="69"/>
      <c r="E21" s="69"/>
      <c r="F21" s="69"/>
      <c r="G21" s="69"/>
      <c r="H21" s="72"/>
      <c r="I21" s="71"/>
      <c r="J21" s="71"/>
      <c r="K21" s="71"/>
      <c r="L21" s="31" t="s">
        <v>11</v>
      </c>
      <c r="M21" s="17">
        <v>0</v>
      </c>
      <c r="N21" s="71"/>
      <c r="O21" s="157"/>
      <c r="P21" s="49"/>
      <c r="Q21" s="49"/>
    </row>
    <row r="22" spans="1:17" s="4" customFormat="1" ht="20.100000000000001" customHeight="1">
      <c r="A22" s="65"/>
      <c r="B22" s="68"/>
      <c r="C22" s="58"/>
      <c r="D22" s="69"/>
      <c r="E22" s="69"/>
      <c r="F22" s="69"/>
      <c r="G22" s="69"/>
      <c r="H22" s="72"/>
      <c r="I22" s="71"/>
      <c r="J22" s="71"/>
      <c r="K22" s="71"/>
      <c r="L22" s="30" t="s">
        <v>18</v>
      </c>
      <c r="M22" s="17">
        <v>351000</v>
      </c>
      <c r="N22" s="71"/>
      <c r="O22" s="161"/>
      <c r="P22" s="49"/>
      <c r="Q22" s="49"/>
    </row>
    <row r="23" spans="1:17" s="4" customFormat="1" ht="20.100000000000001" customHeight="1">
      <c r="A23" s="65">
        <v>3</v>
      </c>
      <c r="B23" s="66">
        <v>60014</v>
      </c>
      <c r="C23" s="56">
        <v>6050</v>
      </c>
      <c r="D23" s="69" t="s">
        <v>20</v>
      </c>
      <c r="E23" s="69"/>
      <c r="F23" s="69"/>
      <c r="G23" s="69" t="s">
        <v>17</v>
      </c>
      <c r="H23" s="70">
        <v>2020</v>
      </c>
      <c r="I23" s="71">
        <v>7570066.4199999999</v>
      </c>
      <c r="J23" s="71">
        <v>4529445.57</v>
      </c>
      <c r="K23" s="71">
        <v>2241413.94</v>
      </c>
      <c r="L23" s="30" t="s">
        <v>8</v>
      </c>
      <c r="M23" s="41">
        <f>SUM(M24:M27)</f>
        <v>799206.91</v>
      </c>
      <c r="N23" s="71">
        <f>M24+M25+M26+K23</f>
        <v>3040620.85</v>
      </c>
      <c r="O23" s="56"/>
      <c r="P23" s="49"/>
      <c r="Q23" s="49"/>
    </row>
    <row r="24" spans="1:17" s="4" customFormat="1" ht="20.100000000000001" customHeight="1">
      <c r="A24" s="65"/>
      <c r="B24" s="67"/>
      <c r="C24" s="57"/>
      <c r="D24" s="69"/>
      <c r="E24" s="69"/>
      <c r="F24" s="69"/>
      <c r="G24" s="69"/>
      <c r="H24" s="70"/>
      <c r="I24" s="71"/>
      <c r="J24" s="71"/>
      <c r="K24" s="71"/>
      <c r="L24" s="30" t="s">
        <v>9</v>
      </c>
      <c r="M24" s="17">
        <v>5238.55</v>
      </c>
      <c r="N24" s="71"/>
      <c r="O24" s="157"/>
      <c r="P24" s="49"/>
      <c r="Q24" s="49"/>
    </row>
    <row r="25" spans="1:17" s="4" customFormat="1" ht="20.100000000000001" customHeight="1">
      <c r="A25" s="65"/>
      <c r="B25" s="67"/>
      <c r="C25" s="57"/>
      <c r="D25" s="69"/>
      <c r="E25" s="69"/>
      <c r="F25" s="69"/>
      <c r="G25" s="69"/>
      <c r="H25" s="72">
        <v>2022</v>
      </c>
      <c r="I25" s="71"/>
      <c r="J25" s="71"/>
      <c r="K25" s="71"/>
      <c r="L25" s="30" t="s">
        <v>10</v>
      </c>
      <c r="M25" s="17">
        <v>793968.36</v>
      </c>
      <c r="N25" s="71"/>
      <c r="O25" s="157"/>
      <c r="P25" s="49"/>
      <c r="Q25" s="49"/>
    </row>
    <row r="26" spans="1:17" s="4" customFormat="1" ht="20.100000000000001" customHeight="1">
      <c r="A26" s="65"/>
      <c r="B26" s="67"/>
      <c r="C26" s="57"/>
      <c r="D26" s="69"/>
      <c r="E26" s="69"/>
      <c r="F26" s="69"/>
      <c r="G26" s="69"/>
      <c r="H26" s="72"/>
      <c r="I26" s="71"/>
      <c r="J26" s="71"/>
      <c r="K26" s="71"/>
      <c r="L26" s="31" t="s">
        <v>11</v>
      </c>
      <c r="M26" s="17">
        <v>0</v>
      </c>
      <c r="N26" s="71"/>
      <c r="O26" s="157"/>
      <c r="P26" s="49"/>
      <c r="Q26" s="49"/>
    </row>
    <row r="27" spans="1:17" s="4" customFormat="1" ht="20.100000000000001" customHeight="1">
      <c r="A27" s="65"/>
      <c r="B27" s="68"/>
      <c r="C27" s="58"/>
      <c r="D27" s="69"/>
      <c r="E27" s="69"/>
      <c r="F27" s="69"/>
      <c r="G27" s="69"/>
      <c r="H27" s="72"/>
      <c r="I27" s="71"/>
      <c r="J27" s="71"/>
      <c r="K27" s="71"/>
      <c r="L27" s="30" t="s">
        <v>12</v>
      </c>
      <c r="M27" s="17">
        <v>0</v>
      </c>
      <c r="N27" s="71"/>
      <c r="O27" s="161"/>
      <c r="P27" s="49"/>
      <c r="Q27" s="49"/>
    </row>
    <row r="28" spans="1:17" s="4" customFormat="1" ht="20.100000000000001" customHeight="1">
      <c r="A28" s="65">
        <v>4</v>
      </c>
      <c r="B28" s="66">
        <v>60014</v>
      </c>
      <c r="C28" s="56">
        <v>6050</v>
      </c>
      <c r="D28" s="69" t="s">
        <v>189</v>
      </c>
      <c r="E28" s="69"/>
      <c r="F28" s="69"/>
      <c r="G28" s="69" t="s">
        <v>186</v>
      </c>
      <c r="H28" s="70">
        <v>2022</v>
      </c>
      <c r="I28" s="71">
        <f>SUM(J28+K28+M28)</f>
        <v>122206.65</v>
      </c>
      <c r="J28" s="71">
        <v>0</v>
      </c>
      <c r="K28" s="71">
        <v>0</v>
      </c>
      <c r="L28" s="30" t="s">
        <v>8</v>
      </c>
      <c r="M28" s="41">
        <f>SUM(M29:M32)</f>
        <v>122206.65</v>
      </c>
      <c r="N28" s="71">
        <v>122206.65</v>
      </c>
      <c r="O28" s="56"/>
      <c r="P28" s="49"/>
      <c r="Q28" s="49"/>
    </row>
    <row r="29" spans="1:17" s="4" customFormat="1" ht="20.100000000000001" customHeight="1">
      <c r="A29" s="65"/>
      <c r="B29" s="67"/>
      <c r="C29" s="57"/>
      <c r="D29" s="69"/>
      <c r="E29" s="69"/>
      <c r="F29" s="69"/>
      <c r="G29" s="69"/>
      <c r="H29" s="70"/>
      <c r="I29" s="71"/>
      <c r="J29" s="71"/>
      <c r="K29" s="71"/>
      <c r="L29" s="30" t="s">
        <v>9</v>
      </c>
      <c r="M29" s="17">
        <v>61103.33</v>
      </c>
      <c r="N29" s="71"/>
      <c r="O29" s="57"/>
      <c r="P29" s="49"/>
      <c r="Q29" s="49"/>
    </row>
    <row r="30" spans="1:17" s="4" customFormat="1" ht="20.100000000000001" customHeight="1">
      <c r="A30" s="65"/>
      <c r="B30" s="67"/>
      <c r="C30" s="57"/>
      <c r="D30" s="69"/>
      <c r="E30" s="69"/>
      <c r="F30" s="69"/>
      <c r="G30" s="69"/>
      <c r="H30" s="72">
        <v>2022</v>
      </c>
      <c r="I30" s="71"/>
      <c r="J30" s="71"/>
      <c r="K30" s="71"/>
      <c r="L30" s="30" t="s">
        <v>10</v>
      </c>
      <c r="M30" s="17">
        <v>61103.32</v>
      </c>
      <c r="N30" s="71"/>
      <c r="O30" s="57"/>
      <c r="P30" s="49"/>
      <c r="Q30" s="49"/>
    </row>
    <row r="31" spans="1:17" s="4" customFormat="1" ht="20.100000000000001" customHeight="1">
      <c r="A31" s="65"/>
      <c r="B31" s="67"/>
      <c r="C31" s="57"/>
      <c r="D31" s="69"/>
      <c r="E31" s="69"/>
      <c r="F31" s="69"/>
      <c r="G31" s="69"/>
      <c r="H31" s="72"/>
      <c r="I31" s="71"/>
      <c r="J31" s="71"/>
      <c r="K31" s="71"/>
      <c r="L31" s="30" t="s">
        <v>11</v>
      </c>
      <c r="M31" s="17">
        <v>0</v>
      </c>
      <c r="N31" s="71"/>
      <c r="O31" s="57"/>
      <c r="P31" s="49"/>
      <c r="Q31" s="49"/>
    </row>
    <row r="32" spans="1:17" s="4" customFormat="1" ht="20.100000000000001" customHeight="1">
      <c r="A32" s="65"/>
      <c r="B32" s="68"/>
      <c r="C32" s="58"/>
      <c r="D32" s="69"/>
      <c r="E32" s="69"/>
      <c r="F32" s="69"/>
      <c r="G32" s="69"/>
      <c r="H32" s="72"/>
      <c r="I32" s="71"/>
      <c r="J32" s="71"/>
      <c r="K32" s="71"/>
      <c r="L32" s="30" t="s">
        <v>12</v>
      </c>
      <c r="M32" s="17">
        <v>0</v>
      </c>
      <c r="N32" s="71"/>
      <c r="O32" s="58"/>
      <c r="P32" s="49"/>
      <c r="Q32" s="49"/>
    </row>
    <row r="33" spans="1:17" s="4" customFormat="1" ht="20.100000000000001" customHeight="1">
      <c r="A33" s="65">
        <v>5</v>
      </c>
      <c r="B33" s="66">
        <v>60014</v>
      </c>
      <c r="C33" s="56">
        <v>6050</v>
      </c>
      <c r="D33" s="69" t="s">
        <v>22</v>
      </c>
      <c r="E33" s="69"/>
      <c r="F33" s="69"/>
      <c r="G33" s="69" t="s">
        <v>186</v>
      </c>
      <c r="H33" s="70">
        <v>2022</v>
      </c>
      <c r="I33" s="71">
        <f>SUM(J33+K33+M33)</f>
        <v>0</v>
      </c>
      <c r="J33" s="71">
        <v>0</v>
      </c>
      <c r="K33" s="71">
        <v>0</v>
      </c>
      <c r="L33" s="30" t="s">
        <v>8</v>
      </c>
      <c r="M33" s="41">
        <f>SUM(M34:M37)</f>
        <v>0</v>
      </c>
      <c r="N33" s="71">
        <f>M34</f>
        <v>0</v>
      </c>
      <c r="O33" s="56"/>
      <c r="P33" s="49"/>
      <c r="Q33" s="49"/>
    </row>
    <row r="34" spans="1:17" s="4" customFormat="1" ht="20.100000000000001" customHeight="1">
      <c r="A34" s="65"/>
      <c r="B34" s="67"/>
      <c r="C34" s="57"/>
      <c r="D34" s="69"/>
      <c r="E34" s="69"/>
      <c r="F34" s="69"/>
      <c r="G34" s="69"/>
      <c r="H34" s="70"/>
      <c r="I34" s="71"/>
      <c r="J34" s="71"/>
      <c r="K34" s="71"/>
      <c r="L34" s="30" t="s">
        <v>9</v>
      </c>
      <c r="M34" s="17">
        <v>0</v>
      </c>
      <c r="N34" s="71"/>
      <c r="O34" s="57"/>
      <c r="P34" s="49"/>
      <c r="Q34" s="49"/>
    </row>
    <row r="35" spans="1:17" s="4" customFormat="1" ht="20.100000000000001" customHeight="1">
      <c r="A35" s="65"/>
      <c r="B35" s="67"/>
      <c r="C35" s="57"/>
      <c r="D35" s="69"/>
      <c r="E35" s="69"/>
      <c r="F35" s="69"/>
      <c r="G35" s="69"/>
      <c r="H35" s="72">
        <v>2022</v>
      </c>
      <c r="I35" s="71"/>
      <c r="J35" s="71"/>
      <c r="K35" s="71"/>
      <c r="L35" s="30" t="s">
        <v>10</v>
      </c>
      <c r="M35" s="17">
        <v>0</v>
      </c>
      <c r="N35" s="71"/>
      <c r="O35" s="57"/>
      <c r="P35" s="49"/>
      <c r="Q35" s="49"/>
    </row>
    <row r="36" spans="1:17" s="4" customFormat="1" ht="20.100000000000001" customHeight="1">
      <c r="A36" s="65"/>
      <c r="B36" s="67"/>
      <c r="C36" s="57"/>
      <c r="D36" s="69"/>
      <c r="E36" s="69"/>
      <c r="F36" s="69"/>
      <c r="G36" s="69"/>
      <c r="H36" s="72"/>
      <c r="I36" s="71"/>
      <c r="J36" s="71"/>
      <c r="K36" s="71"/>
      <c r="L36" s="30" t="s">
        <v>11</v>
      </c>
      <c r="M36" s="17">
        <v>0</v>
      </c>
      <c r="N36" s="71"/>
      <c r="O36" s="57"/>
      <c r="P36" s="49"/>
      <c r="Q36" s="49"/>
    </row>
    <row r="37" spans="1:17" s="4" customFormat="1" ht="20.100000000000001" customHeight="1">
      <c r="A37" s="65"/>
      <c r="B37" s="68"/>
      <c r="C37" s="58"/>
      <c r="D37" s="69"/>
      <c r="E37" s="69"/>
      <c r="F37" s="69"/>
      <c r="G37" s="69"/>
      <c r="H37" s="72"/>
      <c r="I37" s="71"/>
      <c r="J37" s="71"/>
      <c r="K37" s="71"/>
      <c r="L37" s="30" t="s">
        <v>12</v>
      </c>
      <c r="M37" s="17">
        <v>0</v>
      </c>
      <c r="N37" s="71"/>
      <c r="O37" s="58"/>
      <c r="P37" s="49"/>
      <c r="Q37" s="49"/>
    </row>
    <row r="38" spans="1:17" s="4" customFormat="1" ht="20.100000000000001" customHeight="1">
      <c r="A38" s="65">
        <v>6</v>
      </c>
      <c r="B38" s="66">
        <v>60014</v>
      </c>
      <c r="C38" s="56">
        <v>6050</v>
      </c>
      <c r="D38" s="69" t="s">
        <v>23</v>
      </c>
      <c r="E38" s="69"/>
      <c r="F38" s="69"/>
      <c r="G38" s="69" t="s">
        <v>17</v>
      </c>
      <c r="H38" s="70">
        <v>2022</v>
      </c>
      <c r="I38" s="71">
        <f>SUM(J38+K38+M38)</f>
        <v>40000</v>
      </c>
      <c r="J38" s="71">
        <v>0</v>
      </c>
      <c r="K38" s="71">
        <v>0</v>
      </c>
      <c r="L38" s="30" t="s">
        <v>8</v>
      </c>
      <c r="M38" s="41">
        <f>SUM(M39:M42)</f>
        <v>40000</v>
      </c>
      <c r="N38" s="71">
        <f>M39</f>
        <v>0</v>
      </c>
      <c r="O38" s="56"/>
      <c r="P38" s="49"/>
      <c r="Q38" s="49"/>
    </row>
    <row r="39" spans="1:17" s="4" customFormat="1" ht="20.100000000000001" customHeight="1">
      <c r="A39" s="65"/>
      <c r="B39" s="67"/>
      <c r="C39" s="57"/>
      <c r="D39" s="69"/>
      <c r="E39" s="69"/>
      <c r="F39" s="69"/>
      <c r="G39" s="69"/>
      <c r="H39" s="70"/>
      <c r="I39" s="71"/>
      <c r="J39" s="71"/>
      <c r="K39" s="71"/>
      <c r="L39" s="30" t="s">
        <v>9</v>
      </c>
      <c r="M39" s="17">
        <v>0</v>
      </c>
      <c r="N39" s="71"/>
      <c r="O39" s="57"/>
      <c r="P39" s="49"/>
      <c r="Q39" s="49"/>
    </row>
    <row r="40" spans="1:17" s="4" customFormat="1" ht="20.100000000000001" customHeight="1">
      <c r="A40" s="65"/>
      <c r="B40" s="67"/>
      <c r="C40" s="57"/>
      <c r="D40" s="69"/>
      <c r="E40" s="69"/>
      <c r="F40" s="69"/>
      <c r="G40" s="69"/>
      <c r="H40" s="72">
        <v>2022</v>
      </c>
      <c r="I40" s="71"/>
      <c r="J40" s="71"/>
      <c r="K40" s="71"/>
      <c r="L40" s="30" t="s">
        <v>10</v>
      </c>
      <c r="M40" s="17">
        <v>40000</v>
      </c>
      <c r="N40" s="71"/>
      <c r="O40" s="57"/>
      <c r="P40" s="49"/>
      <c r="Q40" s="49"/>
    </row>
    <row r="41" spans="1:17" s="4" customFormat="1" ht="20.100000000000001" customHeight="1">
      <c r="A41" s="65"/>
      <c r="B41" s="67"/>
      <c r="C41" s="57"/>
      <c r="D41" s="69"/>
      <c r="E41" s="69"/>
      <c r="F41" s="69"/>
      <c r="G41" s="69"/>
      <c r="H41" s="72"/>
      <c r="I41" s="71"/>
      <c r="J41" s="71"/>
      <c r="K41" s="71"/>
      <c r="L41" s="30" t="s">
        <v>11</v>
      </c>
      <c r="M41" s="17">
        <v>0</v>
      </c>
      <c r="N41" s="71"/>
      <c r="O41" s="57"/>
      <c r="P41" s="49"/>
      <c r="Q41" s="49"/>
    </row>
    <row r="42" spans="1:17" s="4" customFormat="1" ht="20.100000000000001" customHeight="1">
      <c r="A42" s="65"/>
      <c r="B42" s="68"/>
      <c r="C42" s="58"/>
      <c r="D42" s="69"/>
      <c r="E42" s="69"/>
      <c r="F42" s="69"/>
      <c r="G42" s="69"/>
      <c r="H42" s="72"/>
      <c r="I42" s="71"/>
      <c r="J42" s="71"/>
      <c r="K42" s="71"/>
      <c r="L42" s="30" t="s">
        <v>12</v>
      </c>
      <c r="M42" s="17">
        <v>0</v>
      </c>
      <c r="N42" s="71"/>
      <c r="O42" s="58"/>
      <c r="P42" s="49"/>
      <c r="Q42" s="49"/>
    </row>
    <row r="43" spans="1:17" s="4" customFormat="1" ht="20.100000000000001" customHeight="1">
      <c r="A43" s="65">
        <v>7</v>
      </c>
      <c r="B43" s="66">
        <v>60014</v>
      </c>
      <c r="C43" s="56">
        <v>6050</v>
      </c>
      <c r="D43" s="69" t="s">
        <v>24</v>
      </c>
      <c r="E43" s="69"/>
      <c r="F43" s="69"/>
      <c r="G43" s="69" t="s">
        <v>17</v>
      </c>
      <c r="H43" s="70">
        <v>2022</v>
      </c>
      <c r="I43" s="71">
        <f>SUM(J43+K43+M43)</f>
        <v>70000</v>
      </c>
      <c r="J43" s="71">
        <v>0</v>
      </c>
      <c r="K43" s="71">
        <v>0</v>
      </c>
      <c r="L43" s="30" t="s">
        <v>8</v>
      </c>
      <c r="M43" s="41">
        <f>SUM(M44:M47)</f>
        <v>70000</v>
      </c>
      <c r="N43" s="71">
        <v>0</v>
      </c>
      <c r="O43" s="56"/>
      <c r="P43" s="49"/>
      <c r="Q43" s="49"/>
    </row>
    <row r="44" spans="1:17" s="4" customFormat="1" ht="20.100000000000001" customHeight="1">
      <c r="A44" s="65"/>
      <c r="B44" s="67"/>
      <c r="C44" s="57"/>
      <c r="D44" s="69"/>
      <c r="E44" s="69"/>
      <c r="F44" s="69"/>
      <c r="G44" s="69"/>
      <c r="H44" s="70"/>
      <c r="I44" s="71"/>
      <c r="J44" s="71"/>
      <c r="K44" s="71"/>
      <c r="L44" s="30" t="s">
        <v>9</v>
      </c>
      <c r="M44" s="17">
        <v>0</v>
      </c>
      <c r="N44" s="71"/>
      <c r="O44" s="57"/>
      <c r="P44" s="49"/>
      <c r="Q44" s="49"/>
    </row>
    <row r="45" spans="1:17" s="4" customFormat="1" ht="20.100000000000001" customHeight="1">
      <c r="A45" s="65"/>
      <c r="B45" s="67"/>
      <c r="C45" s="57"/>
      <c r="D45" s="69"/>
      <c r="E45" s="69"/>
      <c r="F45" s="69"/>
      <c r="G45" s="69"/>
      <c r="H45" s="72">
        <v>2022</v>
      </c>
      <c r="I45" s="71"/>
      <c r="J45" s="71"/>
      <c r="K45" s="71"/>
      <c r="L45" s="30" t="s">
        <v>10</v>
      </c>
      <c r="M45" s="17">
        <v>70000</v>
      </c>
      <c r="N45" s="71"/>
      <c r="O45" s="57"/>
      <c r="P45" s="49"/>
      <c r="Q45" s="49"/>
    </row>
    <row r="46" spans="1:17" s="4" customFormat="1" ht="20.100000000000001" customHeight="1">
      <c r="A46" s="65"/>
      <c r="B46" s="67"/>
      <c r="C46" s="57"/>
      <c r="D46" s="69"/>
      <c r="E46" s="69"/>
      <c r="F46" s="69"/>
      <c r="G46" s="69"/>
      <c r="H46" s="72"/>
      <c r="I46" s="71"/>
      <c r="J46" s="71"/>
      <c r="K46" s="71"/>
      <c r="L46" s="30" t="s">
        <v>11</v>
      </c>
      <c r="M46" s="17">
        <v>0</v>
      </c>
      <c r="N46" s="71"/>
      <c r="O46" s="57"/>
      <c r="P46" s="49"/>
      <c r="Q46" s="49"/>
    </row>
    <row r="47" spans="1:17" s="4" customFormat="1" ht="20.100000000000001" customHeight="1">
      <c r="A47" s="65"/>
      <c r="B47" s="68"/>
      <c r="C47" s="58"/>
      <c r="D47" s="69"/>
      <c r="E47" s="69"/>
      <c r="F47" s="69"/>
      <c r="G47" s="69"/>
      <c r="H47" s="72"/>
      <c r="I47" s="71"/>
      <c r="J47" s="71"/>
      <c r="K47" s="71"/>
      <c r="L47" s="30" t="s">
        <v>12</v>
      </c>
      <c r="M47" s="17">
        <v>0</v>
      </c>
      <c r="N47" s="71"/>
      <c r="O47" s="58"/>
      <c r="P47" s="49"/>
      <c r="Q47" s="49"/>
    </row>
    <row r="48" spans="1:17" s="4" customFormat="1" ht="20.100000000000001" customHeight="1">
      <c r="A48" s="65">
        <v>8</v>
      </c>
      <c r="B48" s="66">
        <v>60014</v>
      </c>
      <c r="C48" s="56">
        <v>6050</v>
      </c>
      <c r="D48" s="69" t="s">
        <v>25</v>
      </c>
      <c r="E48" s="69"/>
      <c r="F48" s="69"/>
      <c r="G48" s="69" t="s">
        <v>17</v>
      </c>
      <c r="H48" s="70">
        <v>2022</v>
      </c>
      <c r="I48" s="71">
        <f>SUM(J48+K48+M48)</f>
        <v>0</v>
      </c>
      <c r="J48" s="71">
        <v>0</v>
      </c>
      <c r="K48" s="71">
        <v>0</v>
      </c>
      <c r="L48" s="30" t="s">
        <v>8</v>
      </c>
      <c r="M48" s="41">
        <f>SUM(M49:M52)</f>
        <v>0</v>
      </c>
      <c r="N48" s="71">
        <v>0</v>
      </c>
      <c r="O48" s="56"/>
      <c r="P48" s="49"/>
      <c r="Q48" s="49"/>
    </row>
    <row r="49" spans="1:17" s="4" customFormat="1" ht="20.100000000000001" customHeight="1">
      <c r="A49" s="65"/>
      <c r="B49" s="67"/>
      <c r="C49" s="57"/>
      <c r="D49" s="69"/>
      <c r="E49" s="69"/>
      <c r="F49" s="69"/>
      <c r="G49" s="69"/>
      <c r="H49" s="70"/>
      <c r="I49" s="71"/>
      <c r="J49" s="71"/>
      <c r="K49" s="71"/>
      <c r="L49" s="30" t="s">
        <v>9</v>
      </c>
      <c r="M49" s="17">
        <v>0</v>
      </c>
      <c r="N49" s="71"/>
      <c r="O49" s="57"/>
      <c r="P49" s="49"/>
      <c r="Q49" s="49"/>
    </row>
    <row r="50" spans="1:17" s="4" customFormat="1" ht="20.100000000000001" customHeight="1">
      <c r="A50" s="65"/>
      <c r="B50" s="67"/>
      <c r="C50" s="57"/>
      <c r="D50" s="69"/>
      <c r="E50" s="69"/>
      <c r="F50" s="69"/>
      <c r="G50" s="69"/>
      <c r="H50" s="72">
        <v>2022</v>
      </c>
      <c r="I50" s="71"/>
      <c r="J50" s="71"/>
      <c r="K50" s="71"/>
      <c r="L50" s="30" t="s">
        <v>10</v>
      </c>
      <c r="M50" s="17">
        <v>0</v>
      </c>
      <c r="N50" s="71"/>
      <c r="O50" s="57"/>
      <c r="P50" s="49"/>
      <c r="Q50" s="49"/>
    </row>
    <row r="51" spans="1:17" s="4" customFormat="1" ht="20.100000000000001" customHeight="1">
      <c r="A51" s="65"/>
      <c r="B51" s="67"/>
      <c r="C51" s="57"/>
      <c r="D51" s="69"/>
      <c r="E51" s="69"/>
      <c r="F51" s="69"/>
      <c r="G51" s="69"/>
      <c r="H51" s="72"/>
      <c r="I51" s="71"/>
      <c r="J51" s="71"/>
      <c r="K51" s="71"/>
      <c r="L51" s="30" t="s">
        <v>11</v>
      </c>
      <c r="M51" s="17">
        <v>0</v>
      </c>
      <c r="N51" s="71"/>
      <c r="O51" s="57"/>
      <c r="P51" s="49"/>
      <c r="Q51" s="49"/>
    </row>
    <row r="52" spans="1:17" s="4" customFormat="1" ht="20.100000000000001" customHeight="1">
      <c r="A52" s="65"/>
      <c r="B52" s="68"/>
      <c r="C52" s="58"/>
      <c r="D52" s="69"/>
      <c r="E52" s="69"/>
      <c r="F52" s="69"/>
      <c r="G52" s="69"/>
      <c r="H52" s="72"/>
      <c r="I52" s="71"/>
      <c r="J52" s="71"/>
      <c r="K52" s="71"/>
      <c r="L52" s="30" t="s">
        <v>12</v>
      </c>
      <c r="M52" s="17">
        <v>0</v>
      </c>
      <c r="N52" s="71"/>
      <c r="O52" s="58"/>
      <c r="P52" s="49"/>
      <c r="Q52" s="49"/>
    </row>
    <row r="53" spans="1:17" s="4" customFormat="1" ht="20.100000000000001" customHeight="1">
      <c r="A53" s="65">
        <v>9</v>
      </c>
      <c r="B53" s="66">
        <v>60014</v>
      </c>
      <c r="C53" s="56">
        <v>6050</v>
      </c>
      <c r="D53" s="69" t="s">
        <v>90</v>
      </c>
      <c r="E53" s="69"/>
      <c r="F53" s="69"/>
      <c r="G53" s="69" t="s">
        <v>186</v>
      </c>
      <c r="H53" s="70">
        <v>2022</v>
      </c>
      <c r="I53" s="71">
        <f>SUM(J53+K53+M53)</f>
        <v>97293</v>
      </c>
      <c r="J53" s="71">
        <v>0</v>
      </c>
      <c r="K53" s="71">
        <v>0</v>
      </c>
      <c r="L53" s="12" t="s">
        <v>8</v>
      </c>
      <c r="M53" s="41">
        <f>SUM(M54:M57)</f>
        <v>97293</v>
      </c>
      <c r="N53" s="71">
        <v>97293</v>
      </c>
      <c r="O53" s="53"/>
      <c r="P53" s="49"/>
      <c r="Q53" s="49"/>
    </row>
    <row r="54" spans="1:17" s="4" customFormat="1" ht="20.100000000000001" customHeight="1">
      <c r="A54" s="65"/>
      <c r="B54" s="67"/>
      <c r="C54" s="57"/>
      <c r="D54" s="69"/>
      <c r="E54" s="69"/>
      <c r="F54" s="69"/>
      <c r="G54" s="69"/>
      <c r="H54" s="70"/>
      <c r="I54" s="71"/>
      <c r="J54" s="71"/>
      <c r="K54" s="71"/>
      <c r="L54" s="12" t="s">
        <v>9</v>
      </c>
      <c r="M54" s="34">
        <v>48646.5</v>
      </c>
      <c r="N54" s="71"/>
      <c r="O54" s="54"/>
      <c r="P54" s="49"/>
      <c r="Q54" s="49"/>
    </row>
    <row r="55" spans="1:17" s="4" customFormat="1" ht="20.100000000000001" customHeight="1">
      <c r="A55" s="65"/>
      <c r="B55" s="67"/>
      <c r="C55" s="57"/>
      <c r="D55" s="69"/>
      <c r="E55" s="69"/>
      <c r="F55" s="69"/>
      <c r="G55" s="69"/>
      <c r="H55" s="72">
        <v>2022</v>
      </c>
      <c r="I55" s="71"/>
      <c r="J55" s="71"/>
      <c r="K55" s="71"/>
      <c r="L55" s="12" t="s">
        <v>10</v>
      </c>
      <c r="M55" s="34">
        <v>48646.5</v>
      </c>
      <c r="N55" s="71"/>
      <c r="O55" s="54"/>
      <c r="P55" s="49"/>
      <c r="Q55" s="49"/>
    </row>
    <row r="56" spans="1:17" s="4" customFormat="1" ht="20.100000000000001" customHeight="1">
      <c r="A56" s="65"/>
      <c r="B56" s="67"/>
      <c r="C56" s="57"/>
      <c r="D56" s="69"/>
      <c r="E56" s="69"/>
      <c r="F56" s="69"/>
      <c r="G56" s="69"/>
      <c r="H56" s="72"/>
      <c r="I56" s="71"/>
      <c r="J56" s="71"/>
      <c r="K56" s="71"/>
      <c r="L56" s="12" t="s">
        <v>11</v>
      </c>
      <c r="M56" s="34">
        <v>0</v>
      </c>
      <c r="N56" s="71"/>
      <c r="O56" s="54"/>
      <c r="P56" s="49"/>
      <c r="Q56" s="49"/>
    </row>
    <row r="57" spans="1:17" s="4" customFormat="1" ht="20.100000000000001" customHeight="1">
      <c r="A57" s="65"/>
      <c r="B57" s="68"/>
      <c r="C57" s="58"/>
      <c r="D57" s="69"/>
      <c r="E57" s="69"/>
      <c r="F57" s="69"/>
      <c r="G57" s="69"/>
      <c r="H57" s="72"/>
      <c r="I57" s="71"/>
      <c r="J57" s="71"/>
      <c r="K57" s="71"/>
      <c r="L57" s="12" t="s">
        <v>12</v>
      </c>
      <c r="M57" s="34">
        <v>0</v>
      </c>
      <c r="N57" s="71"/>
      <c r="O57" s="55"/>
      <c r="P57" s="49"/>
      <c r="Q57" s="49"/>
    </row>
    <row r="58" spans="1:17" s="4" customFormat="1" ht="20.100000000000001" customHeight="1">
      <c r="A58" s="65">
        <v>10</v>
      </c>
      <c r="B58" s="66">
        <v>60014</v>
      </c>
      <c r="C58" s="56">
        <v>6050</v>
      </c>
      <c r="D58" s="69" t="s">
        <v>117</v>
      </c>
      <c r="E58" s="69"/>
      <c r="F58" s="69"/>
      <c r="G58" s="69" t="s">
        <v>17</v>
      </c>
      <c r="H58" s="70">
        <v>2020</v>
      </c>
      <c r="I58" s="71">
        <f>SUM(J58+K58+M58)</f>
        <v>78720</v>
      </c>
      <c r="J58" s="71">
        <v>72570</v>
      </c>
      <c r="K58" s="71">
        <v>0</v>
      </c>
      <c r="L58" s="30" t="s">
        <v>8</v>
      </c>
      <c r="M58" s="41">
        <f>SUM(M59:M62)</f>
        <v>6150</v>
      </c>
      <c r="N58" s="71">
        <f>M59</f>
        <v>6150</v>
      </c>
      <c r="O58" s="56"/>
      <c r="P58" s="49"/>
      <c r="Q58" s="49"/>
    </row>
    <row r="59" spans="1:17" s="4" customFormat="1" ht="20.100000000000001" customHeight="1">
      <c r="A59" s="65"/>
      <c r="B59" s="67"/>
      <c r="C59" s="57"/>
      <c r="D59" s="69"/>
      <c r="E59" s="69"/>
      <c r="F59" s="69"/>
      <c r="G59" s="69"/>
      <c r="H59" s="70"/>
      <c r="I59" s="71"/>
      <c r="J59" s="71"/>
      <c r="K59" s="71"/>
      <c r="L59" s="30" t="s">
        <v>9</v>
      </c>
      <c r="M59" s="17">
        <v>6150</v>
      </c>
      <c r="N59" s="71"/>
      <c r="O59" s="57"/>
      <c r="P59" s="49"/>
      <c r="Q59" s="49"/>
    </row>
    <row r="60" spans="1:17" s="4" customFormat="1" ht="20.100000000000001" customHeight="1">
      <c r="A60" s="65"/>
      <c r="B60" s="67"/>
      <c r="C60" s="57"/>
      <c r="D60" s="69"/>
      <c r="E60" s="69"/>
      <c r="F60" s="69"/>
      <c r="G60" s="69"/>
      <c r="H60" s="72">
        <v>2022</v>
      </c>
      <c r="I60" s="71"/>
      <c r="J60" s="71"/>
      <c r="K60" s="71"/>
      <c r="L60" s="30" t="s">
        <v>10</v>
      </c>
      <c r="M60" s="17">
        <v>0</v>
      </c>
      <c r="N60" s="71"/>
      <c r="O60" s="57"/>
      <c r="P60" s="49"/>
      <c r="Q60" s="49"/>
    </row>
    <row r="61" spans="1:17" s="4" customFormat="1" ht="20.100000000000001" customHeight="1">
      <c r="A61" s="65"/>
      <c r="B61" s="67"/>
      <c r="C61" s="57"/>
      <c r="D61" s="69"/>
      <c r="E61" s="69"/>
      <c r="F61" s="69"/>
      <c r="G61" s="69"/>
      <c r="H61" s="72"/>
      <c r="I61" s="71"/>
      <c r="J61" s="71"/>
      <c r="K61" s="71"/>
      <c r="L61" s="30" t="s">
        <v>11</v>
      </c>
      <c r="M61" s="17">
        <v>0</v>
      </c>
      <c r="N61" s="71"/>
      <c r="O61" s="57"/>
      <c r="P61" s="49"/>
      <c r="Q61" s="49"/>
    </row>
    <row r="62" spans="1:17" s="4" customFormat="1" ht="20.100000000000001" customHeight="1">
      <c r="A62" s="65"/>
      <c r="B62" s="68"/>
      <c r="C62" s="58"/>
      <c r="D62" s="69"/>
      <c r="E62" s="69"/>
      <c r="F62" s="69"/>
      <c r="G62" s="69"/>
      <c r="H62" s="72"/>
      <c r="I62" s="71"/>
      <c r="J62" s="71"/>
      <c r="K62" s="71"/>
      <c r="L62" s="30" t="s">
        <v>12</v>
      </c>
      <c r="M62" s="17">
        <v>0</v>
      </c>
      <c r="N62" s="71"/>
      <c r="O62" s="58"/>
      <c r="P62" s="49"/>
      <c r="Q62" s="49"/>
    </row>
    <row r="63" spans="1:17" s="4" customFormat="1" ht="20.100000000000001" customHeight="1">
      <c r="A63" s="65" t="s">
        <v>123</v>
      </c>
      <c r="B63" s="66">
        <v>60014</v>
      </c>
      <c r="C63" s="56">
        <v>6050</v>
      </c>
      <c r="D63" s="69" t="s">
        <v>124</v>
      </c>
      <c r="E63" s="69"/>
      <c r="F63" s="69"/>
      <c r="G63" s="69" t="s">
        <v>17</v>
      </c>
      <c r="H63" s="70">
        <v>2022</v>
      </c>
      <c r="I63" s="71">
        <v>50000</v>
      </c>
      <c r="J63" s="71">
        <v>0</v>
      </c>
      <c r="K63" s="71">
        <v>0</v>
      </c>
      <c r="L63" s="30" t="s">
        <v>8</v>
      </c>
      <c r="M63" s="41">
        <f>SUM(M64:M67)</f>
        <v>50000</v>
      </c>
      <c r="N63" s="71">
        <v>50000</v>
      </c>
      <c r="O63" s="56"/>
      <c r="P63" s="49"/>
      <c r="Q63" s="49"/>
    </row>
    <row r="64" spans="1:17" s="4" customFormat="1" ht="20.100000000000001" customHeight="1">
      <c r="A64" s="65"/>
      <c r="B64" s="67"/>
      <c r="C64" s="57"/>
      <c r="D64" s="69"/>
      <c r="E64" s="69"/>
      <c r="F64" s="69"/>
      <c r="G64" s="69"/>
      <c r="H64" s="70"/>
      <c r="I64" s="71"/>
      <c r="J64" s="71"/>
      <c r="K64" s="71"/>
      <c r="L64" s="30" t="s">
        <v>9</v>
      </c>
      <c r="M64" s="17">
        <v>25000</v>
      </c>
      <c r="N64" s="71"/>
      <c r="O64" s="57"/>
      <c r="P64" s="49"/>
      <c r="Q64" s="49"/>
    </row>
    <row r="65" spans="1:17" s="4" customFormat="1" ht="20.100000000000001" customHeight="1">
      <c r="A65" s="65"/>
      <c r="B65" s="67"/>
      <c r="C65" s="57"/>
      <c r="D65" s="69"/>
      <c r="E65" s="69"/>
      <c r="F65" s="69"/>
      <c r="G65" s="69"/>
      <c r="H65" s="72">
        <v>2022</v>
      </c>
      <c r="I65" s="71"/>
      <c r="J65" s="71"/>
      <c r="K65" s="71"/>
      <c r="L65" s="30" t="s">
        <v>10</v>
      </c>
      <c r="M65" s="17">
        <v>25000</v>
      </c>
      <c r="N65" s="71"/>
      <c r="O65" s="57"/>
      <c r="P65" s="49"/>
      <c r="Q65" s="49"/>
    </row>
    <row r="66" spans="1:17" s="4" customFormat="1" ht="20.100000000000001" customHeight="1">
      <c r="A66" s="65"/>
      <c r="B66" s="67"/>
      <c r="C66" s="57"/>
      <c r="D66" s="69"/>
      <c r="E66" s="69"/>
      <c r="F66" s="69"/>
      <c r="G66" s="69"/>
      <c r="H66" s="72"/>
      <c r="I66" s="71"/>
      <c r="J66" s="71"/>
      <c r="K66" s="71"/>
      <c r="L66" s="30" t="s">
        <v>11</v>
      </c>
      <c r="M66" s="17">
        <v>0</v>
      </c>
      <c r="N66" s="71"/>
      <c r="O66" s="57"/>
      <c r="P66" s="49"/>
      <c r="Q66" s="49"/>
    </row>
    <row r="67" spans="1:17" s="4" customFormat="1" ht="20.100000000000001" customHeight="1">
      <c r="A67" s="65"/>
      <c r="B67" s="68"/>
      <c r="C67" s="58"/>
      <c r="D67" s="69"/>
      <c r="E67" s="69"/>
      <c r="F67" s="69"/>
      <c r="G67" s="69"/>
      <c r="H67" s="72"/>
      <c r="I67" s="71"/>
      <c r="J67" s="71"/>
      <c r="K67" s="71"/>
      <c r="L67" s="30" t="s">
        <v>12</v>
      </c>
      <c r="M67" s="17">
        <v>0</v>
      </c>
      <c r="N67" s="71"/>
      <c r="O67" s="58"/>
      <c r="P67" s="49"/>
      <c r="Q67" s="49"/>
    </row>
    <row r="68" spans="1:17" s="4" customFormat="1" ht="20.100000000000001" customHeight="1">
      <c r="A68" s="65">
        <v>11</v>
      </c>
      <c r="B68" s="66">
        <v>60014</v>
      </c>
      <c r="C68" s="56">
        <v>6050</v>
      </c>
      <c r="D68" s="69" t="s">
        <v>188</v>
      </c>
      <c r="E68" s="69"/>
      <c r="F68" s="69"/>
      <c r="G68" s="69" t="s">
        <v>17</v>
      </c>
      <c r="H68" s="70">
        <v>2021</v>
      </c>
      <c r="I68" s="71">
        <f>SUM(J68+K68+M68)</f>
        <v>1007751.6800000001</v>
      </c>
      <c r="J68" s="71">
        <v>0</v>
      </c>
      <c r="K68" s="71">
        <v>220793.37</v>
      </c>
      <c r="L68" s="30" t="s">
        <v>8</v>
      </c>
      <c r="M68" s="41">
        <f>SUM(M69:M72)</f>
        <v>786958.31</v>
      </c>
      <c r="N68" s="136">
        <v>1007751.6800000001</v>
      </c>
      <c r="O68" s="56"/>
      <c r="P68" s="49"/>
      <c r="Q68" s="49"/>
    </row>
    <row r="69" spans="1:17" s="4" customFormat="1" ht="20.100000000000001" customHeight="1">
      <c r="A69" s="65"/>
      <c r="B69" s="67"/>
      <c r="C69" s="57"/>
      <c r="D69" s="69"/>
      <c r="E69" s="69"/>
      <c r="F69" s="69"/>
      <c r="G69" s="69"/>
      <c r="H69" s="70"/>
      <c r="I69" s="71"/>
      <c r="J69" s="71"/>
      <c r="K69" s="71"/>
      <c r="L69" s="30" t="s">
        <v>9</v>
      </c>
      <c r="M69" s="17">
        <f>239437.92+25000</f>
        <v>264437.92000000004</v>
      </c>
      <c r="N69" s="136"/>
      <c r="O69" s="157"/>
      <c r="P69" s="49"/>
      <c r="Q69" s="49"/>
    </row>
    <row r="70" spans="1:17" s="4" customFormat="1" ht="20.100000000000001" customHeight="1">
      <c r="A70" s="65"/>
      <c r="B70" s="67"/>
      <c r="C70" s="57"/>
      <c r="D70" s="69"/>
      <c r="E70" s="69"/>
      <c r="F70" s="69"/>
      <c r="G70" s="69"/>
      <c r="H70" s="72">
        <v>2022</v>
      </c>
      <c r="I70" s="71"/>
      <c r="J70" s="71"/>
      <c r="K70" s="71"/>
      <c r="L70" s="30" t="s">
        <v>10</v>
      </c>
      <c r="M70" s="17">
        <f>239437.92+25000</f>
        <v>264437.92000000004</v>
      </c>
      <c r="N70" s="136"/>
      <c r="O70" s="157"/>
      <c r="P70" s="49"/>
      <c r="Q70" s="49"/>
    </row>
    <row r="71" spans="1:17" s="4" customFormat="1" ht="20.100000000000001" customHeight="1">
      <c r="A71" s="65"/>
      <c r="B71" s="67"/>
      <c r="C71" s="57"/>
      <c r="D71" s="69"/>
      <c r="E71" s="69"/>
      <c r="F71" s="69"/>
      <c r="G71" s="69"/>
      <c r="H71" s="72"/>
      <c r="I71" s="71"/>
      <c r="J71" s="71"/>
      <c r="K71" s="71"/>
      <c r="L71" s="31" t="s">
        <v>11</v>
      </c>
      <c r="M71" s="17">
        <v>0</v>
      </c>
      <c r="N71" s="136"/>
      <c r="O71" s="157"/>
      <c r="P71" s="49"/>
      <c r="Q71" s="49"/>
    </row>
    <row r="72" spans="1:17" s="4" customFormat="1" ht="20.100000000000001" customHeight="1">
      <c r="A72" s="65"/>
      <c r="B72" s="68"/>
      <c r="C72" s="58"/>
      <c r="D72" s="69"/>
      <c r="E72" s="69"/>
      <c r="F72" s="69"/>
      <c r="G72" s="69"/>
      <c r="H72" s="72"/>
      <c r="I72" s="71"/>
      <c r="J72" s="71"/>
      <c r="K72" s="71"/>
      <c r="L72" s="30" t="s">
        <v>18</v>
      </c>
      <c r="M72" s="17">
        <v>258082.47</v>
      </c>
      <c r="N72" s="136"/>
      <c r="O72" s="161"/>
      <c r="P72" s="49"/>
      <c r="Q72" s="49"/>
    </row>
    <row r="73" spans="1:17" s="4" customFormat="1" ht="20.100000000000001" customHeight="1">
      <c r="A73" s="65">
        <v>12</v>
      </c>
      <c r="B73" s="66">
        <v>60014</v>
      </c>
      <c r="C73" s="56">
        <v>6050</v>
      </c>
      <c r="D73" s="69" t="s">
        <v>187</v>
      </c>
      <c r="E73" s="69"/>
      <c r="F73" s="69"/>
      <c r="G73" s="69" t="s">
        <v>17</v>
      </c>
      <c r="H73" s="70">
        <v>2020</v>
      </c>
      <c r="I73" s="71">
        <f>SUM(J73+K73+M73)</f>
        <v>3655980.96</v>
      </c>
      <c r="J73" s="71">
        <f>34679.69+5904+2000</f>
        <v>42583.69</v>
      </c>
      <c r="K73" s="71">
        <v>1535859.31</v>
      </c>
      <c r="L73" s="30" t="s">
        <v>8</v>
      </c>
      <c r="M73" s="41">
        <f>SUM(M74:M77)</f>
        <v>2077537.96</v>
      </c>
      <c r="N73" s="71">
        <v>3613397.27</v>
      </c>
      <c r="O73" s="56"/>
      <c r="P73" s="49"/>
      <c r="Q73" s="49"/>
    </row>
    <row r="74" spans="1:17" s="4" customFormat="1" ht="20.100000000000001" customHeight="1">
      <c r="A74" s="65"/>
      <c r="B74" s="67"/>
      <c r="C74" s="57"/>
      <c r="D74" s="69"/>
      <c r="E74" s="69"/>
      <c r="F74" s="69"/>
      <c r="G74" s="69"/>
      <c r="H74" s="70"/>
      <c r="I74" s="71"/>
      <c r="J74" s="71"/>
      <c r="K74" s="71"/>
      <c r="L74" s="30" t="s">
        <v>9</v>
      </c>
      <c r="M74" s="17">
        <v>1041023.84</v>
      </c>
      <c r="N74" s="71"/>
      <c r="O74" s="157"/>
      <c r="P74" s="49"/>
      <c r="Q74" s="49"/>
    </row>
    <row r="75" spans="1:17" s="4" customFormat="1" ht="20.100000000000001" customHeight="1">
      <c r="A75" s="65"/>
      <c r="B75" s="67"/>
      <c r="C75" s="57"/>
      <c r="D75" s="69"/>
      <c r="E75" s="69"/>
      <c r="F75" s="69"/>
      <c r="G75" s="69"/>
      <c r="H75" s="72">
        <v>2022</v>
      </c>
      <c r="I75" s="71"/>
      <c r="J75" s="71"/>
      <c r="K75" s="71"/>
      <c r="L75" s="30" t="s">
        <v>10</v>
      </c>
      <c r="M75" s="17">
        <v>1036514.12</v>
      </c>
      <c r="N75" s="71"/>
      <c r="O75" s="157"/>
      <c r="P75" s="49"/>
      <c r="Q75" s="49"/>
    </row>
    <row r="76" spans="1:17" s="4" customFormat="1" ht="20.100000000000001" customHeight="1">
      <c r="A76" s="65"/>
      <c r="B76" s="67"/>
      <c r="C76" s="57"/>
      <c r="D76" s="69"/>
      <c r="E76" s="69"/>
      <c r="F76" s="69"/>
      <c r="G76" s="69"/>
      <c r="H76" s="72"/>
      <c r="I76" s="71"/>
      <c r="J76" s="71"/>
      <c r="K76" s="71"/>
      <c r="L76" s="31" t="s">
        <v>11</v>
      </c>
      <c r="M76" s="17">
        <v>0</v>
      </c>
      <c r="N76" s="71"/>
      <c r="O76" s="157"/>
      <c r="P76" s="49"/>
      <c r="Q76" s="49"/>
    </row>
    <row r="77" spans="1:17" s="4" customFormat="1" ht="20.100000000000001" customHeight="1">
      <c r="A77" s="65"/>
      <c r="B77" s="68"/>
      <c r="C77" s="58"/>
      <c r="D77" s="69"/>
      <c r="E77" s="69"/>
      <c r="F77" s="69"/>
      <c r="G77" s="69"/>
      <c r="H77" s="72"/>
      <c r="I77" s="71"/>
      <c r="J77" s="71"/>
      <c r="K77" s="71"/>
      <c r="L77" s="30" t="s">
        <v>18</v>
      </c>
      <c r="M77" s="17">
        <v>0</v>
      </c>
      <c r="N77" s="71"/>
      <c r="O77" s="161"/>
      <c r="P77" s="49"/>
      <c r="Q77" s="49"/>
    </row>
    <row r="78" spans="1:17" s="4" customFormat="1" ht="20.100000000000001" customHeight="1">
      <c r="A78" s="65">
        <v>13</v>
      </c>
      <c r="B78" s="66">
        <v>60014</v>
      </c>
      <c r="C78" s="56">
        <v>6050</v>
      </c>
      <c r="D78" s="69" t="s">
        <v>112</v>
      </c>
      <c r="E78" s="69"/>
      <c r="F78" s="69"/>
      <c r="G78" s="69" t="s">
        <v>186</v>
      </c>
      <c r="H78" s="70">
        <v>2022</v>
      </c>
      <c r="I78" s="71">
        <f>SUM(J78+K78+M78)</f>
        <v>127428</v>
      </c>
      <c r="J78" s="71">
        <v>0</v>
      </c>
      <c r="K78" s="71">
        <v>0</v>
      </c>
      <c r="L78" s="30" t="s">
        <v>8</v>
      </c>
      <c r="M78" s="41">
        <f>SUM(M79:M82)</f>
        <v>127428</v>
      </c>
      <c r="N78" s="136">
        <v>113714</v>
      </c>
      <c r="O78" s="56"/>
      <c r="P78" s="49"/>
      <c r="Q78" s="49"/>
    </row>
    <row r="79" spans="1:17" s="4" customFormat="1" ht="20.100000000000001" customHeight="1">
      <c r="A79" s="65"/>
      <c r="B79" s="67"/>
      <c r="C79" s="57"/>
      <c r="D79" s="69"/>
      <c r="E79" s="69"/>
      <c r="F79" s="69"/>
      <c r="G79" s="69"/>
      <c r="H79" s="70"/>
      <c r="I79" s="71"/>
      <c r="J79" s="71"/>
      <c r="K79" s="71"/>
      <c r="L79" s="30" t="s">
        <v>9</v>
      </c>
      <c r="M79" s="17">
        <v>63714</v>
      </c>
      <c r="N79" s="136"/>
      <c r="O79" s="57"/>
      <c r="P79" s="49"/>
      <c r="Q79" s="49"/>
    </row>
    <row r="80" spans="1:17" s="4" customFormat="1" ht="20.100000000000001" customHeight="1">
      <c r="A80" s="65"/>
      <c r="B80" s="67"/>
      <c r="C80" s="57"/>
      <c r="D80" s="69"/>
      <c r="E80" s="69"/>
      <c r="F80" s="69"/>
      <c r="G80" s="69"/>
      <c r="H80" s="72">
        <v>2024</v>
      </c>
      <c r="I80" s="71"/>
      <c r="J80" s="71"/>
      <c r="K80" s="71"/>
      <c r="L80" s="30" t="s">
        <v>10</v>
      </c>
      <c r="M80" s="17">
        <v>63714</v>
      </c>
      <c r="N80" s="136"/>
      <c r="O80" s="57"/>
      <c r="P80" s="49"/>
      <c r="Q80" s="49"/>
    </row>
    <row r="81" spans="1:17" s="4" customFormat="1" ht="20.100000000000001" customHeight="1">
      <c r="A81" s="65"/>
      <c r="B81" s="67"/>
      <c r="C81" s="57"/>
      <c r="D81" s="69"/>
      <c r="E81" s="69"/>
      <c r="F81" s="69"/>
      <c r="G81" s="69"/>
      <c r="H81" s="72"/>
      <c r="I81" s="71"/>
      <c r="J81" s="71"/>
      <c r="K81" s="71"/>
      <c r="L81" s="30" t="s">
        <v>11</v>
      </c>
      <c r="M81" s="17">
        <v>0</v>
      </c>
      <c r="N81" s="136"/>
      <c r="O81" s="57"/>
      <c r="P81" s="49"/>
      <c r="Q81" s="49"/>
    </row>
    <row r="82" spans="1:17" s="4" customFormat="1" ht="20.100000000000001" customHeight="1">
      <c r="A82" s="65"/>
      <c r="B82" s="68"/>
      <c r="C82" s="58"/>
      <c r="D82" s="69"/>
      <c r="E82" s="69"/>
      <c r="F82" s="69"/>
      <c r="G82" s="69"/>
      <c r="H82" s="72"/>
      <c r="I82" s="71"/>
      <c r="J82" s="71"/>
      <c r="K82" s="71"/>
      <c r="L82" s="30" t="s">
        <v>12</v>
      </c>
      <c r="M82" s="17">
        <v>0</v>
      </c>
      <c r="N82" s="136"/>
      <c r="O82" s="58"/>
      <c r="P82" s="49"/>
      <c r="Q82" s="49"/>
    </row>
    <row r="83" spans="1:17" s="4" customFormat="1" ht="20.100000000000001" customHeight="1">
      <c r="A83" s="65">
        <v>14</v>
      </c>
      <c r="B83" s="66">
        <v>60014</v>
      </c>
      <c r="C83" s="56">
        <v>6050</v>
      </c>
      <c r="D83" s="69" t="s">
        <v>161</v>
      </c>
      <c r="E83" s="69"/>
      <c r="F83" s="69"/>
      <c r="G83" s="69" t="s">
        <v>186</v>
      </c>
      <c r="H83" s="70">
        <v>2022</v>
      </c>
      <c r="I83" s="71">
        <f>SUM(J83+K83+M83)</f>
        <v>243386.25</v>
      </c>
      <c r="J83" s="71">
        <v>0</v>
      </c>
      <c r="K83" s="71">
        <v>0</v>
      </c>
      <c r="L83" s="30" t="s">
        <v>8</v>
      </c>
      <c r="M83" s="41">
        <f>SUM(M84:M87)</f>
        <v>243386.25</v>
      </c>
      <c r="N83" s="136">
        <v>196693.13</v>
      </c>
      <c r="O83" s="56"/>
      <c r="P83" s="49"/>
      <c r="Q83" s="49"/>
    </row>
    <row r="84" spans="1:17" s="4" customFormat="1" ht="20.100000000000001" customHeight="1">
      <c r="A84" s="65"/>
      <c r="B84" s="67"/>
      <c r="C84" s="57"/>
      <c r="D84" s="69"/>
      <c r="E84" s="69"/>
      <c r="F84" s="69"/>
      <c r="G84" s="69"/>
      <c r="H84" s="70"/>
      <c r="I84" s="71"/>
      <c r="J84" s="71"/>
      <c r="K84" s="71"/>
      <c r="L84" s="30" t="s">
        <v>9</v>
      </c>
      <c r="M84" s="17">
        <v>121693.13</v>
      </c>
      <c r="N84" s="136"/>
      <c r="O84" s="57"/>
      <c r="P84" s="49"/>
      <c r="Q84" s="49"/>
    </row>
    <row r="85" spans="1:17" s="4" customFormat="1" ht="20.100000000000001" customHeight="1">
      <c r="A85" s="65"/>
      <c r="B85" s="67"/>
      <c r="C85" s="57"/>
      <c r="D85" s="69"/>
      <c r="E85" s="69"/>
      <c r="F85" s="69"/>
      <c r="G85" s="69"/>
      <c r="H85" s="72">
        <v>2022</v>
      </c>
      <c r="I85" s="71"/>
      <c r="J85" s="71"/>
      <c r="K85" s="71"/>
      <c r="L85" s="30" t="s">
        <v>10</v>
      </c>
      <c r="M85" s="17">
        <v>121693.12</v>
      </c>
      <c r="N85" s="136"/>
      <c r="O85" s="57"/>
      <c r="P85" s="49"/>
      <c r="Q85" s="49"/>
    </row>
    <row r="86" spans="1:17" s="4" customFormat="1" ht="20.100000000000001" customHeight="1">
      <c r="A86" s="65"/>
      <c r="B86" s="67"/>
      <c r="C86" s="57"/>
      <c r="D86" s="69"/>
      <c r="E86" s="69"/>
      <c r="F86" s="69"/>
      <c r="G86" s="69"/>
      <c r="H86" s="72"/>
      <c r="I86" s="71"/>
      <c r="J86" s="71"/>
      <c r="K86" s="71"/>
      <c r="L86" s="30" t="s">
        <v>11</v>
      </c>
      <c r="M86" s="17">
        <v>0</v>
      </c>
      <c r="N86" s="136"/>
      <c r="O86" s="57"/>
      <c r="P86" s="49"/>
      <c r="Q86" s="49"/>
    </row>
    <row r="87" spans="1:17" s="4" customFormat="1" ht="20.100000000000001" customHeight="1">
      <c r="A87" s="65"/>
      <c r="B87" s="68"/>
      <c r="C87" s="58"/>
      <c r="D87" s="69"/>
      <c r="E87" s="69"/>
      <c r="F87" s="69"/>
      <c r="G87" s="69"/>
      <c r="H87" s="72"/>
      <c r="I87" s="71"/>
      <c r="J87" s="71"/>
      <c r="K87" s="71"/>
      <c r="L87" s="30" t="s">
        <v>12</v>
      </c>
      <c r="M87" s="17">
        <v>0</v>
      </c>
      <c r="N87" s="136"/>
      <c r="O87" s="58"/>
      <c r="P87" s="49"/>
      <c r="Q87" s="49"/>
    </row>
    <row r="88" spans="1:17" s="4" customFormat="1" ht="20.100000000000001" customHeight="1">
      <c r="A88" s="65">
        <v>15</v>
      </c>
      <c r="B88" s="66">
        <v>60014</v>
      </c>
      <c r="C88" s="56">
        <v>6050</v>
      </c>
      <c r="D88" s="69" t="s">
        <v>118</v>
      </c>
      <c r="E88" s="69"/>
      <c r="F88" s="69"/>
      <c r="G88" s="69" t="s">
        <v>17</v>
      </c>
      <c r="H88" s="70">
        <v>2018</v>
      </c>
      <c r="I88" s="71">
        <f>SUM(J88+K88+M88)</f>
        <v>14760</v>
      </c>
      <c r="J88" s="71">
        <v>0</v>
      </c>
      <c r="K88" s="71">
        <v>0</v>
      </c>
      <c r="L88" s="30" t="s">
        <v>8</v>
      </c>
      <c r="M88" s="41">
        <f>SUM(M89:M92)</f>
        <v>14760</v>
      </c>
      <c r="N88" s="71">
        <f>M89</f>
        <v>14760</v>
      </c>
      <c r="O88" s="56"/>
      <c r="P88" s="49"/>
      <c r="Q88" s="49"/>
    </row>
    <row r="89" spans="1:17" s="4" customFormat="1" ht="20.100000000000001" customHeight="1">
      <c r="A89" s="65"/>
      <c r="B89" s="67"/>
      <c r="C89" s="57"/>
      <c r="D89" s="69"/>
      <c r="E89" s="69"/>
      <c r="F89" s="69"/>
      <c r="G89" s="69"/>
      <c r="H89" s="70"/>
      <c r="I89" s="71"/>
      <c r="J89" s="71"/>
      <c r="K89" s="71"/>
      <c r="L89" s="30" t="s">
        <v>9</v>
      </c>
      <c r="M89" s="17">
        <v>14760</v>
      </c>
      <c r="N89" s="71"/>
      <c r="O89" s="57"/>
      <c r="P89" s="49"/>
      <c r="Q89" s="49"/>
    </row>
    <row r="90" spans="1:17" s="4" customFormat="1" ht="20.100000000000001" customHeight="1">
      <c r="A90" s="65"/>
      <c r="B90" s="67"/>
      <c r="C90" s="57"/>
      <c r="D90" s="69"/>
      <c r="E90" s="69"/>
      <c r="F90" s="69"/>
      <c r="G90" s="69"/>
      <c r="H90" s="72">
        <v>2022</v>
      </c>
      <c r="I90" s="71"/>
      <c r="J90" s="71"/>
      <c r="K90" s="71"/>
      <c r="L90" s="30" t="s">
        <v>10</v>
      </c>
      <c r="M90" s="17">
        <v>0</v>
      </c>
      <c r="N90" s="71"/>
      <c r="O90" s="57"/>
      <c r="P90" s="49"/>
      <c r="Q90" s="49"/>
    </row>
    <row r="91" spans="1:17" s="4" customFormat="1" ht="20.100000000000001" customHeight="1">
      <c r="A91" s="65"/>
      <c r="B91" s="67"/>
      <c r="C91" s="57"/>
      <c r="D91" s="69"/>
      <c r="E91" s="69"/>
      <c r="F91" s="69"/>
      <c r="G91" s="69"/>
      <c r="H91" s="72"/>
      <c r="I91" s="71"/>
      <c r="J91" s="71"/>
      <c r="K91" s="71"/>
      <c r="L91" s="30" t="s">
        <v>11</v>
      </c>
      <c r="M91" s="17">
        <v>0</v>
      </c>
      <c r="N91" s="71"/>
      <c r="O91" s="57"/>
      <c r="P91" s="49"/>
      <c r="Q91" s="49"/>
    </row>
    <row r="92" spans="1:17" s="4" customFormat="1" ht="20.100000000000001" customHeight="1">
      <c r="A92" s="65"/>
      <c r="B92" s="68"/>
      <c r="C92" s="58"/>
      <c r="D92" s="69"/>
      <c r="E92" s="69"/>
      <c r="F92" s="69"/>
      <c r="G92" s="69"/>
      <c r="H92" s="72"/>
      <c r="I92" s="71"/>
      <c r="J92" s="71"/>
      <c r="K92" s="71"/>
      <c r="L92" s="30" t="s">
        <v>12</v>
      </c>
      <c r="M92" s="17">
        <v>0</v>
      </c>
      <c r="N92" s="71"/>
      <c r="O92" s="58"/>
      <c r="P92" s="49"/>
      <c r="Q92" s="49"/>
    </row>
    <row r="93" spans="1:17" s="4" customFormat="1" ht="20.100000000000001" customHeight="1">
      <c r="A93" s="65">
        <v>16</v>
      </c>
      <c r="B93" s="66">
        <v>60014</v>
      </c>
      <c r="C93" s="56">
        <v>6050</v>
      </c>
      <c r="D93" s="69" t="s">
        <v>26</v>
      </c>
      <c r="E93" s="69"/>
      <c r="F93" s="69"/>
      <c r="G93" s="69" t="s">
        <v>17</v>
      </c>
      <c r="H93" s="70">
        <v>2021</v>
      </c>
      <c r="I93" s="71">
        <f>SUM(J93+K93+M93)</f>
        <v>4161281.53</v>
      </c>
      <c r="J93" s="71">
        <v>0</v>
      </c>
      <c r="K93" s="71">
        <v>763506.79</v>
      </c>
      <c r="L93" s="30" t="s">
        <v>8</v>
      </c>
      <c r="M93" s="41">
        <f>SUM(M94:M97)</f>
        <v>3397774.7399999998</v>
      </c>
      <c r="N93" s="71">
        <v>4161281.53</v>
      </c>
      <c r="O93" s="56"/>
      <c r="P93" s="49"/>
      <c r="Q93" s="49"/>
    </row>
    <row r="94" spans="1:17" s="4" customFormat="1" ht="20.100000000000001" customHeight="1">
      <c r="A94" s="65"/>
      <c r="B94" s="67"/>
      <c r="C94" s="57"/>
      <c r="D94" s="69"/>
      <c r="E94" s="69"/>
      <c r="F94" s="69"/>
      <c r="G94" s="69"/>
      <c r="H94" s="70"/>
      <c r="I94" s="71"/>
      <c r="J94" s="71"/>
      <c r="K94" s="71"/>
      <c r="L94" s="30" t="s">
        <v>9</v>
      </c>
      <c r="M94" s="17">
        <f>1129697.9+25000</f>
        <v>1154697.8999999999</v>
      </c>
      <c r="N94" s="71"/>
      <c r="O94" s="157"/>
      <c r="P94" s="49"/>
      <c r="Q94" s="49"/>
    </row>
    <row r="95" spans="1:17" s="4" customFormat="1" ht="20.100000000000001" customHeight="1">
      <c r="A95" s="65"/>
      <c r="B95" s="67"/>
      <c r="C95" s="57"/>
      <c r="D95" s="69"/>
      <c r="E95" s="69"/>
      <c r="F95" s="69"/>
      <c r="G95" s="69"/>
      <c r="H95" s="72">
        <v>2022</v>
      </c>
      <c r="I95" s="71"/>
      <c r="J95" s="71"/>
      <c r="K95" s="71"/>
      <c r="L95" s="30" t="s">
        <v>10</v>
      </c>
      <c r="M95" s="17">
        <f>1129697.9+25000</f>
        <v>1154697.8999999999</v>
      </c>
      <c r="N95" s="71"/>
      <c r="O95" s="157"/>
      <c r="P95" s="49"/>
      <c r="Q95" s="49"/>
    </row>
    <row r="96" spans="1:17" s="4" customFormat="1" ht="20.100000000000001" customHeight="1">
      <c r="A96" s="65"/>
      <c r="B96" s="67"/>
      <c r="C96" s="57"/>
      <c r="D96" s="69"/>
      <c r="E96" s="69"/>
      <c r="F96" s="69"/>
      <c r="G96" s="69"/>
      <c r="H96" s="72"/>
      <c r="I96" s="71"/>
      <c r="J96" s="71"/>
      <c r="K96" s="71"/>
      <c r="L96" s="31" t="s">
        <v>11</v>
      </c>
      <c r="M96" s="17">
        <v>0</v>
      </c>
      <c r="N96" s="71"/>
      <c r="O96" s="157"/>
      <c r="P96" s="49"/>
      <c r="Q96" s="49"/>
    </row>
    <row r="97" spans="1:17" s="4" customFormat="1" ht="20.100000000000001" customHeight="1">
      <c r="A97" s="65"/>
      <c r="B97" s="68"/>
      <c r="C97" s="58"/>
      <c r="D97" s="69"/>
      <c r="E97" s="69"/>
      <c r="F97" s="69"/>
      <c r="G97" s="69"/>
      <c r="H97" s="72"/>
      <c r="I97" s="71"/>
      <c r="J97" s="71"/>
      <c r="K97" s="71"/>
      <c r="L97" s="30" t="s">
        <v>18</v>
      </c>
      <c r="M97" s="17">
        <v>1088378.94</v>
      </c>
      <c r="N97" s="71"/>
      <c r="O97" s="161"/>
      <c r="P97" s="49"/>
      <c r="Q97" s="49"/>
    </row>
    <row r="98" spans="1:17" s="4" customFormat="1" ht="20.100000000000001" customHeight="1">
      <c r="A98" s="65">
        <v>17</v>
      </c>
      <c r="B98" s="66">
        <v>60014</v>
      </c>
      <c r="C98" s="56">
        <v>6050</v>
      </c>
      <c r="D98" s="69" t="s">
        <v>190</v>
      </c>
      <c r="E98" s="69"/>
      <c r="F98" s="69"/>
      <c r="G98" s="69" t="s">
        <v>17</v>
      </c>
      <c r="H98" s="70">
        <v>2021</v>
      </c>
      <c r="I98" s="71">
        <f>SUM(J98+K98+M98)</f>
        <v>0</v>
      </c>
      <c r="J98" s="71">
        <v>0</v>
      </c>
      <c r="K98" s="71">
        <v>0</v>
      </c>
      <c r="L98" s="30" t="s">
        <v>8</v>
      </c>
      <c r="M98" s="41">
        <f>SUM(M99:M102)</f>
        <v>0</v>
      </c>
      <c r="N98" s="71">
        <v>0</v>
      </c>
      <c r="O98" s="56"/>
      <c r="P98" s="49"/>
      <c r="Q98" s="49"/>
    </row>
    <row r="99" spans="1:17" s="4" customFormat="1" ht="20.100000000000001" customHeight="1">
      <c r="A99" s="65"/>
      <c r="B99" s="67"/>
      <c r="C99" s="57"/>
      <c r="D99" s="69"/>
      <c r="E99" s="69"/>
      <c r="F99" s="69"/>
      <c r="G99" s="69"/>
      <c r="H99" s="70"/>
      <c r="I99" s="71"/>
      <c r="J99" s="71"/>
      <c r="K99" s="71"/>
      <c r="L99" s="30" t="s">
        <v>9</v>
      </c>
      <c r="M99" s="17">
        <v>0</v>
      </c>
      <c r="N99" s="71"/>
      <c r="O99" s="157"/>
      <c r="P99" s="49"/>
      <c r="Q99" s="49"/>
    </row>
    <row r="100" spans="1:17" s="4" customFormat="1" ht="20.100000000000001" customHeight="1">
      <c r="A100" s="65"/>
      <c r="B100" s="67"/>
      <c r="C100" s="57"/>
      <c r="D100" s="69"/>
      <c r="E100" s="69"/>
      <c r="F100" s="69"/>
      <c r="G100" s="69"/>
      <c r="H100" s="72">
        <v>2022</v>
      </c>
      <c r="I100" s="71"/>
      <c r="J100" s="71"/>
      <c r="K100" s="71"/>
      <c r="L100" s="30" t="s">
        <v>10</v>
      </c>
      <c r="M100" s="17">
        <v>0</v>
      </c>
      <c r="N100" s="71"/>
      <c r="O100" s="157"/>
      <c r="P100" s="49"/>
      <c r="Q100" s="49"/>
    </row>
    <row r="101" spans="1:17" s="4" customFormat="1" ht="20.100000000000001" customHeight="1">
      <c r="A101" s="65"/>
      <c r="B101" s="67"/>
      <c r="C101" s="57"/>
      <c r="D101" s="69"/>
      <c r="E101" s="69"/>
      <c r="F101" s="69"/>
      <c r="G101" s="69"/>
      <c r="H101" s="72"/>
      <c r="I101" s="71"/>
      <c r="J101" s="71"/>
      <c r="K101" s="71"/>
      <c r="L101" s="31" t="s">
        <v>11</v>
      </c>
      <c r="M101" s="17">
        <v>0</v>
      </c>
      <c r="N101" s="71"/>
      <c r="O101" s="157"/>
      <c r="P101" s="49"/>
      <c r="Q101" s="49"/>
    </row>
    <row r="102" spans="1:17" s="4" customFormat="1" ht="20.100000000000001" customHeight="1">
      <c r="A102" s="65"/>
      <c r="B102" s="68"/>
      <c r="C102" s="58"/>
      <c r="D102" s="69"/>
      <c r="E102" s="69"/>
      <c r="F102" s="69"/>
      <c r="G102" s="69"/>
      <c r="H102" s="72"/>
      <c r="I102" s="71"/>
      <c r="J102" s="71"/>
      <c r="K102" s="71"/>
      <c r="L102" s="30" t="s">
        <v>18</v>
      </c>
      <c r="M102" s="17">
        <v>0</v>
      </c>
      <c r="N102" s="71"/>
      <c r="O102" s="161"/>
      <c r="P102" s="49"/>
      <c r="Q102" s="49"/>
    </row>
    <row r="103" spans="1:17" s="4" customFormat="1" ht="20.100000000000001" customHeight="1">
      <c r="A103" s="65">
        <v>18</v>
      </c>
      <c r="B103" s="66">
        <v>60014</v>
      </c>
      <c r="C103" s="56">
        <v>6050</v>
      </c>
      <c r="D103" s="69" t="s">
        <v>191</v>
      </c>
      <c r="E103" s="69"/>
      <c r="F103" s="69"/>
      <c r="G103" s="69" t="s">
        <v>186</v>
      </c>
      <c r="H103" s="70">
        <v>2022</v>
      </c>
      <c r="I103" s="71">
        <f>SUM(J103+K103+M103)</f>
        <v>2463432</v>
      </c>
      <c r="J103" s="71">
        <v>0</v>
      </c>
      <c r="K103" s="71">
        <v>0</v>
      </c>
      <c r="L103" s="30" t="s">
        <v>8</v>
      </c>
      <c r="M103" s="41">
        <f>SUM(M104:M107)</f>
        <v>2463432</v>
      </c>
      <c r="N103" s="71">
        <v>2463432</v>
      </c>
      <c r="O103" s="56"/>
      <c r="P103" s="49"/>
      <c r="Q103" s="49"/>
    </row>
    <row r="104" spans="1:17" s="4" customFormat="1" ht="20.100000000000001" customHeight="1">
      <c r="A104" s="65"/>
      <c r="B104" s="67"/>
      <c r="C104" s="57"/>
      <c r="D104" s="69"/>
      <c r="E104" s="69"/>
      <c r="F104" s="69"/>
      <c r="G104" s="69"/>
      <c r="H104" s="70"/>
      <c r="I104" s="71"/>
      <c r="J104" s="71"/>
      <c r="K104" s="71"/>
      <c r="L104" s="30" t="s">
        <v>9</v>
      </c>
      <c r="M104" s="17">
        <v>731716</v>
      </c>
      <c r="N104" s="71"/>
      <c r="O104" s="57"/>
      <c r="P104" s="49"/>
      <c r="Q104" s="49"/>
    </row>
    <row r="105" spans="1:17" s="4" customFormat="1" ht="20.100000000000001" customHeight="1">
      <c r="A105" s="65"/>
      <c r="B105" s="67"/>
      <c r="C105" s="57"/>
      <c r="D105" s="69"/>
      <c r="E105" s="69"/>
      <c r="F105" s="69"/>
      <c r="G105" s="69"/>
      <c r="H105" s="72">
        <v>2022</v>
      </c>
      <c r="I105" s="71"/>
      <c r="J105" s="71"/>
      <c r="K105" s="71"/>
      <c r="L105" s="30" t="s">
        <v>10</v>
      </c>
      <c r="M105" s="17">
        <v>731716</v>
      </c>
      <c r="N105" s="71"/>
      <c r="O105" s="57"/>
      <c r="P105" s="49"/>
      <c r="Q105" s="49"/>
    </row>
    <row r="106" spans="1:17" s="4" customFormat="1" ht="20.100000000000001" customHeight="1">
      <c r="A106" s="65"/>
      <c r="B106" s="67"/>
      <c r="C106" s="57"/>
      <c r="D106" s="69"/>
      <c r="E106" s="69"/>
      <c r="F106" s="69"/>
      <c r="G106" s="69"/>
      <c r="H106" s="72"/>
      <c r="I106" s="71"/>
      <c r="J106" s="71"/>
      <c r="K106" s="71"/>
      <c r="L106" s="30" t="s">
        <v>11</v>
      </c>
      <c r="M106" s="17">
        <v>0</v>
      </c>
      <c r="N106" s="71"/>
      <c r="O106" s="57"/>
      <c r="P106" s="49"/>
      <c r="Q106" s="49"/>
    </row>
    <row r="107" spans="1:17" s="4" customFormat="1" ht="20.100000000000001" customHeight="1">
      <c r="A107" s="65"/>
      <c r="B107" s="68"/>
      <c r="C107" s="58"/>
      <c r="D107" s="69"/>
      <c r="E107" s="69"/>
      <c r="F107" s="69"/>
      <c r="G107" s="69"/>
      <c r="H107" s="72"/>
      <c r="I107" s="71"/>
      <c r="J107" s="71"/>
      <c r="K107" s="71"/>
      <c r="L107" s="30" t="s">
        <v>12</v>
      </c>
      <c r="M107" s="17">
        <v>1000000</v>
      </c>
      <c r="N107" s="71"/>
      <c r="O107" s="58"/>
      <c r="P107" s="49"/>
      <c r="Q107" s="49"/>
    </row>
    <row r="108" spans="1:17" s="4" customFormat="1" ht="20.100000000000001" customHeight="1">
      <c r="A108" s="65">
        <v>19</v>
      </c>
      <c r="B108" s="66">
        <v>60014</v>
      </c>
      <c r="C108" s="56">
        <v>6050</v>
      </c>
      <c r="D108" s="69" t="s">
        <v>119</v>
      </c>
      <c r="E108" s="69"/>
      <c r="F108" s="69"/>
      <c r="G108" s="69" t="s">
        <v>17</v>
      </c>
      <c r="H108" s="70">
        <v>2021</v>
      </c>
      <c r="I108" s="71">
        <f>SUM(J108+K108+M108)</f>
        <v>93337</v>
      </c>
      <c r="J108" s="71">
        <v>82267</v>
      </c>
      <c r="K108" s="71">
        <v>0</v>
      </c>
      <c r="L108" s="30" t="s">
        <v>8</v>
      </c>
      <c r="M108" s="41">
        <f>SUM(M109:M112)</f>
        <v>11070</v>
      </c>
      <c r="N108" s="71">
        <v>11070</v>
      </c>
      <c r="O108" s="56"/>
      <c r="P108" s="49"/>
      <c r="Q108" s="49"/>
    </row>
    <row r="109" spans="1:17" s="4" customFormat="1" ht="20.100000000000001" customHeight="1">
      <c r="A109" s="65"/>
      <c r="B109" s="67"/>
      <c r="C109" s="57"/>
      <c r="D109" s="69"/>
      <c r="E109" s="69"/>
      <c r="F109" s="69"/>
      <c r="G109" s="69"/>
      <c r="H109" s="70"/>
      <c r="I109" s="71"/>
      <c r="J109" s="71"/>
      <c r="K109" s="71"/>
      <c r="L109" s="30" t="s">
        <v>9</v>
      </c>
      <c r="M109" s="17">
        <v>11070</v>
      </c>
      <c r="N109" s="71"/>
      <c r="O109" s="57"/>
      <c r="P109" s="49"/>
      <c r="Q109" s="49"/>
    </row>
    <row r="110" spans="1:17" s="4" customFormat="1" ht="20.100000000000001" customHeight="1">
      <c r="A110" s="65"/>
      <c r="B110" s="67"/>
      <c r="C110" s="57"/>
      <c r="D110" s="69"/>
      <c r="E110" s="69"/>
      <c r="F110" s="69"/>
      <c r="G110" s="69"/>
      <c r="H110" s="72">
        <v>2022</v>
      </c>
      <c r="I110" s="71"/>
      <c r="J110" s="71"/>
      <c r="K110" s="71"/>
      <c r="L110" s="30" t="s">
        <v>10</v>
      </c>
      <c r="M110" s="17">
        <v>0</v>
      </c>
      <c r="N110" s="71"/>
      <c r="O110" s="57"/>
      <c r="P110" s="49"/>
      <c r="Q110" s="49"/>
    </row>
    <row r="111" spans="1:17" s="4" customFormat="1" ht="20.100000000000001" customHeight="1">
      <c r="A111" s="65"/>
      <c r="B111" s="67"/>
      <c r="C111" s="57"/>
      <c r="D111" s="69"/>
      <c r="E111" s="69"/>
      <c r="F111" s="69"/>
      <c r="G111" s="69"/>
      <c r="H111" s="72"/>
      <c r="I111" s="71"/>
      <c r="J111" s="71"/>
      <c r="K111" s="71"/>
      <c r="L111" s="30" t="s">
        <v>11</v>
      </c>
      <c r="M111" s="17">
        <v>0</v>
      </c>
      <c r="N111" s="71"/>
      <c r="O111" s="57"/>
      <c r="P111" s="49"/>
      <c r="Q111" s="49"/>
    </row>
    <row r="112" spans="1:17" s="4" customFormat="1" ht="20.100000000000001" customHeight="1">
      <c r="A112" s="65"/>
      <c r="B112" s="68"/>
      <c r="C112" s="58"/>
      <c r="D112" s="69"/>
      <c r="E112" s="69"/>
      <c r="F112" s="69"/>
      <c r="G112" s="69"/>
      <c r="H112" s="72"/>
      <c r="I112" s="71"/>
      <c r="J112" s="71"/>
      <c r="K112" s="71"/>
      <c r="L112" s="30" t="s">
        <v>12</v>
      </c>
      <c r="M112" s="17">
        <v>0</v>
      </c>
      <c r="N112" s="71"/>
      <c r="O112" s="58"/>
      <c r="P112" s="49"/>
      <c r="Q112" s="49"/>
    </row>
    <row r="113" spans="1:17" s="4" customFormat="1" ht="20.100000000000001" customHeight="1">
      <c r="A113" s="65">
        <v>20</v>
      </c>
      <c r="B113" s="66">
        <v>60014</v>
      </c>
      <c r="C113" s="56">
        <v>6050</v>
      </c>
      <c r="D113" s="69" t="s">
        <v>27</v>
      </c>
      <c r="E113" s="69"/>
      <c r="F113" s="69"/>
      <c r="G113" s="69" t="s">
        <v>17</v>
      </c>
      <c r="H113" s="70">
        <v>2022</v>
      </c>
      <c r="I113" s="71">
        <f>SUM(J113+K113+M113)</f>
        <v>116647.04999999999</v>
      </c>
      <c r="J113" s="71">
        <v>0</v>
      </c>
      <c r="K113" s="71">
        <v>0</v>
      </c>
      <c r="L113" s="12" t="s">
        <v>8</v>
      </c>
      <c r="M113" s="41">
        <f>SUM(M114:M117)</f>
        <v>116647.04999999999</v>
      </c>
      <c r="N113" s="71">
        <v>116647.05</v>
      </c>
      <c r="O113" s="53"/>
      <c r="P113" s="49"/>
      <c r="Q113" s="49"/>
    </row>
    <row r="114" spans="1:17" s="4" customFormat="1" ht="20.100000000000001" customHeight="1">
      <c r="A114" s="65"/>
      <c r="B114" s="67"/>
      <c r="C114" s="57"/>
      <c r="D114" s="69"/>
      <c r="E114" s="69"/>
      <c r="F114" s="69"/>
      <c r="G114" s="69"/>
      <c r="H114" s="70"/>
      <c r="I114" s="71"/>
      <c r="J114" s="71"/>
      <c r="K114" s="71"/>
      <c r="L114" s="30" t="s">
        <v>9</v>
      </c>
      <c r="M114" s="17">
        <v>58323.53</v>
      </c>
      <c r="N114" s="71"/>
      <c r="O114" s="54"/>
      <c r="P114" s="49"/>
      <c r="Q114" s="49"/>
    </row>
    <row r="115" spans="1:17" s="4" customFormat="1" ht="20.100000000000001" customHeight="1">
      <c r="A115" s="65"/>
      <c r="B115" s="67"/>
      <c r="C115" s="57"/>
      <c r="D115" s="69"/>
      <c r="E115" s="69"/>
      <c r="F115" s="69"/>
      <c r="G115" s="69"/>
      <c r="H115" s="72">
        <v>2022</v>
      </c>
      <c r="I115" s="71"/>
      <c r="J115" s="71"/>
      <c r="K115" s="71"/>
      <c r="L115" s="30" t="s">
        <v>10</v>
      </c>
      <c r="M115" s="17">
        <v>58323.519999999997</v>
      </c>
      <c r="N115" s="71"/>
      <c r="O115" s="54"/>
      <c r="P115" s="49"/>
      <c r="Q115" s="49"/>
    </row>
    <row r="116" spans="1:17" s="4" customFormat="1" ht="20.100000000000001" customHeight="1">
      <c r="A116" s="65"/>
      <c r="B116" s="67"/>
      <c r="C116" s="57"/>
      <c r="D116" s="69"/>
      <c r="E116" s="69"/>
      <c r="F116" s="69"/>
      <c r="G116" s="69"/>
      <c r="H116" s="72"/>
      <c r="I116" s="71"/>
      <c r="J116" s="71"/>
      <c r="K116" s="71"/>
      <c r="L116" s="30" t="s">
        <v>11</v>
      </c>
      <c r="M116" s="17">
        <v>0</v>
      </c>
      <c r="N116" s="71"/>
      <c r="O116" s="54"/>
      <c r="P116" s="49"/>
      <c r="Q116" s="49"/>
    </row>
    <row r="117" spans="1:17" s="4" customFormat="1" ht="20.100000000000001" customHeight="1">
      <c r="A117" s="65"/>
      <c r="B117" s="68"/>
      <c r="C117" s="58"/>
      <c r="D117" s="69"/>
      <c r="E117" s="69"/>
      <c r="F117" s="69"/>
      <c r="G117" s="69"/>
      <c r="H117" s="72"/>
      <c r="I117" s="71"/>
      <c r="J117" s="71"/>
      <c r="K117" s="71"/>
      <c r="L117" s="30" t="s">
        <v>12</v>
      </c>
      <c r="M117" s="17">
        <v>0</v>
      </c>
      <c r="N117" s="71"/>
      <c r="O117" s="55"/>
      <c r="P117" s="49"/>
      <c r="Q117" s="49"/>
    </row>
    <row r="118" spans="1:17" s="4" customFormat="1" ht="20.100000000000001" customHeight="1">
      <c r="A118" s="65">
        <v>21</v>
      </c>
      <c r="B118" s="66">
        <v>60014</v>
      </c>
      <c r="C118" s="56">
        <v>6050</v>
      </c>
      <c r="D118" s="69" t="s">
        <v>192</v>
      </c>
      <c r="E118" s="69"/>
      <c r="F118" s="69"/>
      <c r="G118" s="69" t="s">
        <v>17</v>
      </c>
      <c r="H118" s="70">
        <v>2022</v>
      </c>
      <c r="I118" s="71">
        <f>SUM(J118+K118+M118)</f>
        <v>338004</v>
      </c>
      <c r="J118" s="71">
        <v>0</v>
      </c>
      <c r="K118" s="71">
        <v>0</v>
      </c>
      <c r="L118" s="12" t="s">
        <v>8</v>
      </c>
      <c r="M118" s="41">
        <f>SUM(M119:M122)</f>
        <v>338004</v>
      </c>
      <c r="N118" s="71">
        <v>244002</v>
      </c>
      <c r="O118" s="53"/>
      <c r="P118" s="49"/>
      <c r="Q118" s="49"/>
    </row>
    <row r="119" spans="1:17" s="4" customFormat="1" ht="20.100000000000001" customHeight="1">
      <c r="A119" s="65"/>
      <c r="B119" s="67"/>
      <c r="C119" s="57"/>
      <c r="D119" s="69"/>
      <c r="E119" s="69"/>
      <c r="F119" s="69"/>
      <c r="G119" s="69"/>
      <c r="H119" s="70"/>
      <c r="I119" s="71"/>
      <c r="J119" s="71"/>
      <c r="K119" s="71"/>
      <c r="L119" s="30" t="s">
        <v>9</v>
      </c>
      <c r="M119" s="17">
        <v>169002</v>
      </c>
      <c r="N119" s="71"/>
      <c r="O119" s="54"/>
      <c r="P119" s="49"/>
      <c r="Q119" s="49"/>
    </row>
    <row r="120" spans="1:17" s="4" customFormat="1" ht="20.100000000000001" customHeight="1">
      <c r="A120" s="65"/>
      <c r="B120" s="67"/>
      <c r="C120" s="57"/>
      <c r="D120" s="69"/>
      <c r="E120" s="69"/>
      <c r="F120" s="69"/>
      <c r="G120" s="69"/>
      <c r="H120" s="72">
        <v>2022</v>
      </c>
      <c r="I120" s="71"/>
      <c r="J120" s="71"/>
      <c r="K120" s="71"/>
      <c r="L120" s="30" t="s">
        <v>10</v>
      </c>
      <c r="M120" s="17">
        <v>169002</v>
      </c>
      <c r="N120" s="71"/>
      <c r="O120" s="54"/>
      <c r="P120" s="49"/>
      <c r="Q120" s="49"/>
    </row>
    <row r="121" spans="1:17" s="4" customFormat="1" ht="20.100000000000001" customHeight="1">
      <c r="A121" s="65"/>
      <c r="B121" s="67"/>
      <c r="C121" s="57"/>
      <c r="D121" s="69"/>
      <c r="E121" s="69"/>
      <c r="F121" s="69"/>
      <c r="G121" s="69"/>
      <c r="H121" s="72"/>
      <c r="I121" s="71"/>
      <c r="J121" s="71"/>
      <c r="K121" s="71"/>
      <c r="L121" s="30" t="s">
        <v>11</v>
      </c>
      <c r="M121" s="17">
        <v>0</v>
      </c>
      <c r="N121" s="71"/>
      <c r="O121" s="54"/>
      <c r="P121" s="49"/>
      <c r="Q121" s="49"/>
    </row>
    <row r="122" spans="1:17" s="4" customFormat="1" ht="20.100000000000001" customHeight="1">
      <c r="A122" s="65"/>
      <c r="B122" s="68"/>
      <c r="C122" s="58"/>
      <c r="D122" s="69"/>
      <c r="E122" s="69"/>
      <c r="F122" s="69"/>
      <c r="G122" s="69"/>
      <c r="H122" s="72"/>
      <c r="I122" s="71"/>
      <c r="J122" s="71"/>
      <c r="K122" s="71"/>
      <c r="L122" s="30" t="s">
        <v>12</v>
      </c>
      <c r="M122" s="17">
        <v>0</v>
      </c>
      <c r="N122" s="71"/>
      <c r="O122" s="55"/>
      <c r="P122" s="49"/>
      <c r="Q122" s="49"/>
    </row>
    <row r="123" spans="1:17" s="4" customFormat="1" ht="20.100000000000001" customHeight="1">
      <c r="A123" s="65">
        <v>22</v>
      </c>
      <c r="B123" s="66">
        <v>60014</v>
      </c>
      <c r="C123" s="56">
        <v>6050</v>
      </c>
      <c r="D123" s="69" t="s">
        <v>193</v>
      </c>
      <c r="E123" s="69"/>
      <c r="F123" s="69"/>
      <c r="G123" s="69" t="s">
        <v>17</v>
      </c>
      <c r="H123" s="70">
        <v>2022</v>
      </c>
      <c r="I123" s="71">
        <f>SUM(J123+K123+M123)</f>
        <v>34391</v>
      </c>
      <c r="J123" s="71">
        <v>0</v>
      </c>
      <c r="K123" s="71">
        <v>0</v>
      </c>
      <c r="L123" s="12" t="s">
        <v>8</v>
      </c>
      <c r="M123" s="41">
        <f>SUM(M124:M127)</f>
        <v>34391</v>
      </c>
      <c r="N123" s="71">
        <v>34391</v>
      </c>
      <c r="O123" s="53"/>
      <c r="P123" s="49"/>
      <c r="Q123" s="49"/>
    </row>
    <row r="124" spans="1:17" s="4" customFormat="1" ht="20.100000000000001" customHeight="1">
      <c r="A124" s="65"/>
      <c r="B124" s="67"/>
      <c r="C124" s="57"/>
      <c r="D124" s="69"/>
      <c r="E124" s="69"/>
      <c r="F124" s="69"/>
      <c r="G124" s="69"/>
      <c r="H124" s="70"/>
      <c r="I124" s="71"/>
      <c r="J124" s="71"/>
      <c r="K124" s="71"/>
      <c r="L124" s="30" t="s">
        <v>9</v>
      </c>
      <c r="M124" s="17">
        <v>14391</v>
      </c>
      <c r="N124" s="71"/>
      <c r="O124" s="54"/>
      <c r="P124" s="49"/>
      <c r="Q124" s="49"/>
    </row>
    <row r="125" spans="1:17" s="4" customFormat="1" ht="20.100000000000001" customHeight="1">
      <c r="A125" s="65"/>
      <c r="B125" s="67"/>
      <c r="C125" s="57"/>
      <c r="D125" s="69"/>
      <c r="E125" s="69"/>
      <c r="F125" s="69"/>
      <c r="G125" s="69"/>
      <c r="H125" s="72">
        <v>2022</v>
      </c>
      <c r="I125" s="71"/>
      <c r="J125" s="71"/>
      <c r="K125" s="71"/>
      <c r="L125" s="30" t="s">
        <v>10</v>
      </c>
      <c r="M125" s="17">
        <v>20000</v>
      </c>
      <c r="N125" s="71"/>
      <c r="O125" s="54"/>
      <c r="P125" s="49"/>
      <c r="Q125" s="49"/>
    </row>
    <row r="126" spans="1:17" s="4" customFormat="1" ht="20.100000000000001" customHeight="1">
      <c r="A126" s="65"/>
      <c r="B126" s="67"/>
      <c r="C126" s="57"/>
      <c r="D126" s="69"/>
      <c r="E126" s="69"/>
      <c r="F126" s="69"/>
      <c r="G126" s="69"/>
      <c r="H126" s="72"/>
      <c r="I126" s="71"/>
      <c r="J126" s="71"/>
      <c r="K126" s="71"/>
      <c r="L126" s="30" t="s">
        <v>11</v>
      </c>
      <c r="M126" s="17">
        <v>0</v>
      </c>
      <c r="N126" s="71"/>
      <c r="O126" s="54"/>
      <c r="P126" s="49"/>
      <c r="Q126" s="49"/>
    </row>
    <row r="127" spans="1:17" s="4" customFormat="1" ht="20.100000000000001" customHeight="1">
      <c r="A127" s="65"/>
      <c r="B127" s="68"/>
      <c r="C127" s="58"/>
      <c r="D127" s="69"/>
      <c r="E127" s="69"/>
      <c r="F127" s="69"/>
      <c r="G127" s="69"/>
      <c r="H127" s="72"/>
      <c r="I127" s="71"/>
      <c r="J127" s="71"/>
      <c r="K127" s="71"/>
      <c r="L127" s="30" t="s">
        <v>12</v>
      </c>
      <c r="M127" s="17">
        <v>0</v>
      </c>
      <c r="N127" s="71"/>
      <c r="O127" s="55"/>
      <c r="P127" s="49"/>
      <c r="Q127" s="49"/>
    </row>
    <row r="128" spans="1:17" s="4" customFormat="1" ht="20.100000000000001" customHeight="1">
      <c r="A128" s="65">
        <v>23</v>
      </c>
      <c r="B128" s="66">
        <v>60014</v>
      </c>
      <c r="C128" s="56">
        <v>6050</v>
      </c>
      <c r="D128" s="69" t="s">
        <v>194</v>
      </c>
      <c r="E128" s="69"/>
      <c r="F128" s="69"/>
      <c r="G128" s="69" t="s">
        <v>186</v>
      </c>
      <c r="H128" s="70">
        <v>2022</v>
      </c>
      <c r="I128" s="71">
        <f>SUM(J128+K128+M128)</f>
        <v>217710</v>
      </c>
      <c r="J128" s="71">
        <v>0</v>
      </c>
      <c r="K128" s="71">
        <v>0</v>
      </c>
      <c r="L128" s="12" t="s">
        <v>8</v>
      </c>
      <c r="M128" s="41">
        <f>SUM(M129:M132)</f>
        <v>217710</v>
      </c>
      <c r="N128" s="71">
        <v>217710</v>
      </c>
      <c r="O128" s="53"/>
      <c r="P128" s="49"/>
      <c r="Q128" s="49"/>
    </row>
    <row r="129" spans="1:17" s="4" customFormat="1" ht="20.100000000000001" customHeight="1">
      <c r="A129" s="65"/>
      <c r="B129" s="67"/>
      <c r="C129" s="57"/>
      <c r="D129" s="69"/>
      <c r="E129" s="69"/>
      <c r="F129" s="69"/>
      <c r="G129" s="69"/>
      <c r="H129" s="70"/>
      <c r="I129" s="71"/>
      <c r="J129" s="71"/>
      <c r="K129" s="71"/>
      <c r="L129" s="30" t="s">
        <v>9</v>
      </c>
      <c r="M129" s="17">
        <v>108855</v>
      </c>
      <c r="N129" s="71"/>
      <c r="O129" s="54"/>
      <c r="P129" s="49"/>
      <c r="Q129" s="49"/>
    </row>
    <row r="130" spans="1:17" s="4" customFormat="1" ht="20.100000000000001" customHeight="1">
      <c r="A130" s="65"/>
      <c r="B130" s="67"/>
      <c r="C130" s="57"/>
      <c r="D130" s="69"/>
      <c r="E130" s="69"/>
      <c r="F130" s="69"/>
      <c r="G130" s="69"/>
      <c r="H130" s="72">
        <v>2022</v>
      </c>
      <c r="I130" s="71"/>
      <c r="J130" s="71"/>
      <c r="K130" s="71"/>
      <c r="L130" s="30" t="s">
        <v>10</v>
      </c>
      <c r="M130" s="17">
        <v>108855</v>
      </c>
      <c r="N130" s="71"/>
      <c r="O130" s="54"/>
      <c r="P130" s="49"/>
      <c r="Q130" s="49"/>
    </row>
    <row r="131" spans="1:17" s="4" customFormat="1" ht="20.100000000000001" customHeight="1">
      <c r="A131" s="65"/>
      <c r="B131" s="67"/>
      <c r="C131" s="57"/>
      <c r="D131" s="69"/>
      <c r="E131" s="69"/>
      <c r="F131" s="69"/>
      <c r="G131" s="69"/>
      <c r="H131" s="72"/>
      <c r="I131" s="71"/>
      <c r="J131" s="71"/>
      <c r="K131" s="71"/>
      <c r="L131" s="30" t="s">
        <v>11</v>
      </c>
      <c r="M131" s="17">
        <v>0</v>
      </c>
      <c r="N131" s="71"/>
      <c r="O131" s="54"/>
      <c r="P131" s="49"/>
      <c r="Q131" s="49"/>
    </row>
    <row r="132" spans="1:17" s="4" customFormat="1" ht="20.100000000000001" customHeight="1">
      <c r="A132" s="65"/>
      <c r="B132" s="68"/>
      <c r="C132" s="58"/>
      <c r="D132" s="69"/>
      <c r="E132" s="69"/>
      <c r="F132" s="69"/>
      <c r="G132" s="69"/>
      <c r="H132" s="72"/>
      <c r="I132" s="71"/>
      <c r="J132" s="71"/>
      <c r="K132" s="71"/>
      <c r="L132" s="30" t="s">
        <v>12</v>
      </c>
      <c r="M132" s="17">
        <v>0</v>
      </c>
      <c r="N132" s="71"/>
      <c r="O132" s="55"/>
      <c r="P132" s="49"/>
      <c r="Q132" s="49"/>
    </row>
    <row r="133" spans="1:17" s="4" customFormat="1" ht="20.100000000000001" customHeight="1">
      <c r="A133" s="65">
        <v>24</v>
      </c>
      <c r="B133" s="66">
        <v>60014</v>
      </c>
      <c r="C133" s="56">
        <v>6050</v>
      </c>
      <c r="D133" s="69" t="s">
        <v>135</v>
      </c>
      <c r="E133" s="69"/>
      <c r="F133" s="69"/>
      <c r="G133" s="69" t="s">
        <v>17</v>
      </c>
      <c r="H133" s="70">
        <v>2022</v>
      </c>
      <c r="I133" s="71">
        <f>SUM(J133+K133+M133)</f>
        <v>100000</v>
      </c>
      <c r="J133" s="71">
        <v>0</v>
      </c>
      <c r="K133" s="71">
        <v>0</v>
      </c>
      <c r="L133" s="30" t="s">
        <v>8</v>
      </c>
      <c r="M133" s="41">
        <f>SUM(M134:M137)</f>
        <v>100000</v>
      </c>
      <c r="N133" s="71">
        <v>100000</v>
      </c>
      <c r="O133" s="56"/>
      <c r="P133" s="49"/>
      <c r="Q133" s="49"/>
    </row>
    <row r="134" spans="1:17" s="4" customFormat="1" ht="20.100000000000001" customHeight="1">
      <c r="A134" s="65"/>
      <c r="B134" s="67"/>
      <c r="C134" s="57"/>
      <c r="D134" s="69"/>
      <c r="E134" s="69"/>
      <c r="F134" s="69"/>
      <c r="G134" s="69"/>
      <c r="H134" s="70"/>
      <c r="I134" s="71"/>
      <c r="J134" s="71"/>
      <c r="K134" s="71"/>
      <c r="L134" s="30" t="s">
        <v>9</v>
      </c>
      <c r="M134" s="17">
        <v>50000</v>
      </c>
      <c r="N134" s="71"/>
      <c r="O134" s="57"/>
      <c r="P134" s="49"/>
      <c r="Q134" s="49"/>
    </row>
    <row r="135" spans="1:17" s="4" customFormat="1" ht="20.100000000000001" customHeight="1">
      <c r="A135" s="65"/>
      <c r="B135" s="67"/>
      <c r="C135" s="57"/>
      <c r="D135" s="69"/>
      <c r="E135" s="69"/>
      <c r="F135" s="69"/>
      <c r="G135" s="69"/>
      <c r="H135" s="72">
        <v>2022</v>
      </c>
      <c r="I135" s="71"/>
      <c r="J135" s="71"/>
      <c r="K135" s="71"/>
      <c r="L135" s="30" t="s">
        <v>10</v>
      </c>
      <c r="M135" s="17">
        <v>50000</v>
      </c>
      <c r="N135" s="71"/>
      <c r="O135" s="57"/>
      <c r="P135" s="49"/>
      <c r="Q135" s="49"/>
    </row>
    <row r="136" spans="1:17" s="4" customFormat="1" ht="20.100000000000001" customHeight="1">
      <c r="A136" s="65"/>
      <c r="B136" s="67"/>
      <c r="C136" s="57"/>
      <c r="D136" s="69"/>
      <c r="E136" s="69"/>
      <c r="F136" s="69"/>
      <c r="G136" s="69"/>
      <c r="H136" s="72"/>
      <c r="I136" s="71"/>
      <c r="J136" s="71"/>
      <c r="K136" s="71"/>
      <c r="L136" s="30" t="s">
        <v>11</v>
      </c>
      <c r="M136" s="17">
        <v>0</v>
      </c>
      <c r="N136" s="71"/>
      <c r="O136" s="57"/>
      <c r="P136" s="49"/>
      <c r="Q136" s="49"/>
    </row>
    <row r="137" spans="1:17" s="4" customFormat="1" ht="20.100000000000001" customHeight="1">
      <c r="A137" s="65"/>
      <c r="B137" s="68"/>
      <c r="C137" s="58"/>
      <c r="D137" s="69"/>
      <c r="E137" s="69"/>
      <c r="F137" s="69"/>
      <c r="G137" s="69"/>
      <c r="H137" s="72"/>
      <c r="I137" s="71"/>
      <c r="J137" s="71"/>
      <c r="K137" s="71"/>
      <c r="L137" s="30" t="s">
        <v>12</v>
      </c>
      <c r="M137" s="17">
        <v>0</v>
      </c>
      <c r="N137" s="71"/>
      <c r="O137" s="58"/>
      <c r="P137" s="49"/>
      <c r="Q137" s="49"/>
    </row>
    <row r="138" spans="1:17" s="4" customFormat="1" ht="20.100000000000001" customHeight="1">
      <c r="A138" s="65">
        <v>25</v>
      </c>
      <c r="B138" s="66">
        <v>60014</v>
      </c>
      <c r="C138" s="56">
        <v>6050</v>
      </c>
      <c r="D138" s="69" t="s">
        <v>195</v>
      </c>
      <c r="E138" s="69"/>
      <c r="F138" s="69"/>
      <c r="G138" s="69" t="s">
        <v>17</v>
      </c>
      <c r="H138" s="70">
        <v>2021</v>
      </c>
      <c r="I138" s="71">
        <f>SUM(J138+K138+M138)</f>
        <v>49077</v>
      </c>
      <c r="J138" s="71">
        <v>38745</v>
      </c>
      <c r="K138" s="71">
        <v>0</v>
      </c>
      <c r="L138" s="30" t="s">
        <v>8</v>
      </c>
      <c r="M138" s="41">
        <f>SUM(M139:M142)</f>
        <v>10332</v>
      </c>
      <c r="N138" s="71">
        <f>M139</f>
        <v>10332</v>
      </c>
      <c r="O138" s="56"/>
      <c r="P138" s="49"/>
      <c r="Q138" s="49"/>
    </row>
    <row r="139" spans="1:17" s="4" customFormat="1" ht="20.100000000000001" customHeight="1">
      <c r="A139" s="65"/>
      <c r="B139" s="67"/>
      <c r="C139" s="57"/>
      <c r="D139" s="69"/>
      <c r="E139" s="69"/>
      <c r="F139" s="69"/>
      <c r="G139" s="69"/>
      <c r="H139" s="70"/>
      <c r="I139" s="71"/>
      <c r="J139" s="71"/>
      <c r="K139" s="71"/>
      <c r="L139" s="30" t="s">
        <v>9</v>
      </c>
      <c r="M139" s="17">
        <v>10332</v>
      </c>
      <c r="N139" s="71"/>
      <c r="O139" s="57"/>
      <c r="P139" s="49"/>
      <c r="Q139" s="49"/>
    </row>
    <row r="140" spans="1:17" s="4" customFormat="1" ht="20.100000000000001" customHeight="1">
      <c r="A140" s="65"/>
      <c r="B140" s="67"/>
      <c r="C140" s="57"/>
      <c r="D140" s="69"/>
      <c r="E140" s="69"/>
      <c r="F140" s="69"/>
      <c r="G140" s="69"/>
      <c r="H140" s="72">
        <v>2022</v>
      </c>
      <c r="I140" s="71"/>
      <c r="J140" s="71"/>
      <c r="K140" s="71"/>
      <c r="L140" s="30" t="s">
        <v>10</v>
      </c>
      <c r="M140" s="17">
        <v>0</v>
      </c>
      <c r="N140" s="71"/>
      <c r="O140" s="57"/>
      <c r="P140" s="49"/>
      <c r="Q140" s="49"/>
    </row>
    <row r="141" spans="1:17" s="4" customFormat="1" ht="20.100000000000001" customHeight="1">
      <c r="A141" s="65"/>
      <c r="B141" s="67"/>
      <c r="C141" s="57"/>
      <c r="D141" s="69"/>
      <c r="E141" s="69"/>
      <c r="F141" s="69"/>
      <c r="G141" s="69"/>
      <c r="H141" s="72"/>
      <c r="I141" s="71"/>
      <c r="J141" s="71"/>
      <c r="K141" s="71"/>
      <c r="L141" s="30" t="s">
        <v>11</v>
      </c>
      <c r="M141" s="17">
        <v>0</v>
      </c>
      <c r="N141" s="71"/>
      <c r="O141" s="57"/>
      <c r="P141" s="49"/>
      <c r="Q141" s="49"/>
    </row>
    <row r="142" spans="1:17" s="4" customFormat="1" ht="20.100000000000001" customHeight="1">
      <c r="A142" s="65"/>
      <c r="B142" s="68"/>
      <c r="C142" s="58"/>
      <c r="D142" s="69"/>
      <c r="E142" s="69"/>
      <c r="F142" s="69"/>
      <c r="G142" s="69"/>
      <c r="H142" s="72"/>
      <c r="I142" s="71"/>
      <c r="J142" s="71"/>
      <c r="K142" s="71"/>
      <c r="L142" s="30" t="s">
        <v>12</v>
      </c>
      <c r="M142" s="17">
        <v>0</v>
      </c>
      <c r="N142" s="71"/>
      <c r="O142" s="58"/>
      <c r="P142" s="49"/>
      <c r="Q142" s="49"/>
    </row>
    <row r="143" spans="1:17" s="4" customFormat="1" ht="20.100000000000001" customHeight="1">
      <c r="A143" s="65">
        <v>26</v>
      </c>
      <c r="B143" s="66">
        <v>60014</v>
      </c>
      <c r="C143" s="56">
        <v>6050</v>
      </c>
      <c r="D143" s="69" t="s">
        <v>196</v>
      </c>
      <c r="E143" s="69"/>
      <c r="F143" s="69"/>
      <c r="G143" s="69" t="s">
        <v>17</v>
      </c>
      <c r="H143" s="70">
        <v>2021</v>
      </c>
      <c r="I143" s="71">
        <f>SUM(J143+K143+M143)</f>
        <v>41205</v>
      </c>
      <c r="J143" s="71">
        <v>28905</v>
      </c>
      <c r="K143" s="71">
        <v>0</v>
      </c>
      <c r="L143" s="30" t="s">
        <v>8</v>
      </c>
      <c r="M143" s="41">
        <f>SUM(M144:M147)</f>
        <v>12300</v>
      </c>
      <c r="N143" s="71">
        <f>M144</f>
        <v>12300</v>
      </c>
      <c r="O143" s="56"/>
      <c r="P143" s="49"/>
      <c r="Q143" s="49"/>
    </row>
    <row r="144" spans="1:17" s="4" customFormat="1" ht="20.100000000000001" customHeight="1">
      <c r="A144" s="65"/>
      <c r="B144" s="67"/>
      <c r="C144" s="57"/>
      <c r="D144" s="69"/>
      <c r="E144" s="69"/>
      <c r="F144" s="69"/>
      <c r="G144" s="69"/>
      <c r="H144" s="70"/>
      <c r="I144" s="71"/>
      <c r="J144" s="71"/>
      <c r="K144" s="71"/>
      <c r="L144" s="30" t="s">
        <v>9</v>
      </c>
      <c r="M144" s="17">
        <v>12300</v>
      </c>
      <c r="N144" s="71"/>
      <c r="O144" s="57"/>
      <c r="P144" s="49"/>
      <c r="Q144" s="49"/>
    </row>
    <row r="145" spans="1:17" s="4" customFormat="1" ht="20.100000000000001" customHeight="1">
      <c r="A145" s="65"/>
      <c r="B145" s="67"/>
      <c r="C145" s="57"/>
      <c r="D145" s="69"/>
      <c r="E145" s="69"/>
      <c r="F145" s="69"/>
      <c r="G145" s="69"/>
      <c r="H145" s="72">
        <v>2022</v>
      </c>
      <c r="I145" s="71"/>
      <c r="J145" s="71"/>
      <c r="K145" s="71"/>
      <c r="L145" s="30" t="s">
        <v>10</v>
      </c>
      <c r="M145" s="17">
        <v>0</v>
      </c>
      <c r="N145" s="71"/>
      <c r="O145" s="57"/>
      <c r="P145" s="49"/>
      <c r="Q145" s="49"/>
    </row>
    <row r="146" spans="1:17" s="4" customFormat="1" ht="20.100000000000001" customHeight="1">
      <c r="A146" s="65"/>
      <c r="B146" s="67"/>
      <c r="C146" s="57"/>
      <c r="D146" s="69"/>
      <c r="E146" s="69"/>
      <c r="F146" s="69"/>
      <c r="G146" s="69"/>
      <c r="H146" s="72"/>
      <c r="I146" s="71"/>
      <c r="J146" s="71"/>
      <c r="K146" s="71"/>
      <c r="L146" s="30" t="s">
        <v>11</v>
      </c>
      <c r="M146" s="17">
        <v>0</v>
      </c>
      <c r="N146" s="71"/>
      <c r="O146" s="57"/>
      <c r="P146" s="49"/>
      <c r="Q146" s="49"/>
    </row>
    <row r="147" spans="1:17" s="4" customFormat="1" ht="20.100000000000001" customHeight="1">
      <c r="A147" s="65"/>
      <c r="B147" s="68"/>
      <c r="C147" s="58"/>
      <c r="D147" s="69"/>
      <c r="E147" s="69"/>
      <c r="F147" s="69"/>
      <c r="G147" s="69"/>
      <c r="H147" s="72"/>
      <c r="I147" s="71"/>
      <c r="J147" s="71"/>
      <c r="K147" s="71"/>
      <c r="L147" s="30" t="s">
        <v>12</v>
      </c>
      <c r="M147" s="17">
        <v>0</v>
      </c>
      <c r="N147" s="71"/>
      <c r="O147" s="58"/>
      <c r="P147" s="49"/>
      <c r="Q147" s="49"/>
    </row>
    <row r="148" spans="1:17" s="4" customFormat="1" ht="20.100000000000001" customHeight="1">
      <c r="A148" s="65" t="s">
        <v>136</v>
      </c>
      <c r="B148" s="66">
        <v>60014</v>
      </c>
      <c r="C148" s="56">
        <v>6050</v>
      </c>
      <c r="D148" s="69" t="s">
        <v>197</v>
      </c>
      <c r="E148" s="69"/>
      <c r="F148" s="69"/>
      <c r="G148" s="69" t="s">
        <v>17</v>
      </c>
      <c r="H148" s="70">
        <v>2022</v>
      </c>
      <c r="I148" s="71">
        <f>SUM(J148+K148+M148)</f>
        <v>50000</v>
      </c>
      <c r="J148" s="71">
        <v>0</v>
      </c>
      <c r="K148" s="71">
        <v>0</v>
      </c>
      <c r="L148" s="30" t="s">
        <v>8</v>
      </c>
      <c r="M148" s="41">
        <f>SUM(M149:M152)</f>
        <v>50000</v>
      </c>
      <c r="N148" s="71">
        <f>M149</f>
        <v>25000</v>
      </c>
      <c r="O148" s="56"/>
      <c r="P148" s="49"/>
      <c r="Q148" s="49"/>
    </row>
    <row r="149" spans="1:17" s="4" customFormat="1" ht="20.100000000000001" customHeight="1">
      <c r="A149" s="65"/>
      <c r="B149" s="67"/>
      <c r="C149" s="57"/>
      <c r="D149" s="69"/>
      <c r="E149" s="69"/>
      <c r="F149" s="69"/>
      <c r="G149" s="69"/>
      <c r="H149" s="70"/>
      <c r="I149" s="71"/>
      <c r="J149" s="71"/>
      <c r="K149" s="71"/>
      <c r="L149" s="30" t="s">
        <v>9</v>
      </c>
      <c r="M149" s="17">
        <v>25000</v>
      </c>
      <c r="N149" s="71"/>
      <c r="O149" s="57"/>
      <c r="P149" s="49"/>
      <c r="Q149" s="49"/>
    </row>
    <row r="150" spans="1:17" s="4" customFormat="1" ht="20.100000000000001" customHeight="1">
      <c r="A150" s="65"/>
      <c r="B150" s="67"/>
      <c r="C150" s="57"/>
      <c r="D150" s="69"/>
      <c r="E150" s="69"/>
      <c r="F150" s="69"/>
      <c r="G150" s="69"/>
      <c r="H150" s="72">
        <v>2022</v>
      </c>
      <c r="I150" s="71"/>
      <c r="J150" s="71"/>
      <c r="K150" s="71"/>
      <c r="L150" s="30" t="s">
        <v>10</v>
      </c>
      <c r="M150" s="17">
        <v>25000</v>
      </c>
      <c r="N150" s="71"/>
      <c r="O150" s="57"/>
      <c r="P150" s="49"/>
      <c r="Q150" s="49"/>
    </row>
    <row r="151" spans="1:17" s="4" customFormat="1" ht="20.100000000000001" customHeight="1">
      <c r="A151" s="65"/>
      <c r="B151" s="67"/>
      <c r="C151" s="57"/>
      <c r="D151" s="69"/>
      <c r="E151" s="69"/>
      <c r="F151" s="69"/>
      <c r="G151" s="69"/>
      <c r="H151" s="72"/>
      <c r="I151" s="71"/>
      <c r="J151" s="71"/>
      <c r="K151" s="71"/>
      <c r="L151" s="30" t="s">
        <v>11</v>
      </c>
      <c r="M151" s="17">
        <v>0</v>
      </c>
      <c r="N151" s="71"/>
      <c r="O151" s="57"/>
      <c r="P151" s="49"/>
      <c r="Q151" s="49"/>
    </row>
    <row r="152" spans="1:17" s="4" customFormat="1" ht="20.100000000000001" customHeight="1">
      <c r="A152" s="65"/>
      <c r="B152" s="68"/>
      <c r="C152" s="58"/>
      <c r="D152" s="69"/>
      <c r="E152" s="69"/>
      <c r="F152" s="69"/>
      <c r="G152" s="69"/>
      <c r="H152" s="72"/>
      <c r="I152" s="71"/>
      <c r="J152" s="71"/>
      <c r="K152" s="71"/>
      <c r="L152" s="30" t="s">
        <v>12</v>
      </c>
      <c r="M152" s="17">
        <v>0</v>
      </c>
      <c r="N152" s="71"/>
      <c r="O152" s="58"/>
      <c r="P152" s="49"/>
      <c r="Q152" s="49"/>
    </row>
    <row r="153" spans="1:17" s="4" customFormat="1" ht="20.100000000000001" customHeight="1">
      <c r="A153" s="65" t="s">
        <v>142</v>
      </c>
      <c r="B153" s="66">
        <v>60014</v>
      </c>
      <c r="C153" s="56">
        <v>6050</v>
      </c>
      <c r="D153" s="69" t="s">
        <v>143</v>
      </c>
      <c r="E153" s="69"/>
      <c r="F153" s="69"/>
      <c r="G153" s="69" t="s">
        <v>186</v>
      </c>
      <c r="H153" s="70">
        <v>2022</v>
      </c>
      <c r="I153" s="71">
        <f>SUM(J153+K153+M153)</f>
        <v>200000</v>
      </c>
      <c r="J153" s="71">
        <v>0</v>
      </c>
      <c r="K153" s="71">
        <v>0</v>
      </c>
      <c r="L153" s="30" t="s">
        <v>8</v>
      </c>
      <c r="M153" s="41">
        <f>SUM(M154:M157)</f>
        <v>200000</v>
      </c>
      <c r="N153" s="71">
        <f>M154</f>
        <v>100000</v>
      </c>
      <c r="O153" s="56"/>
      <c r="P153" s="49"/>
      <c r="Q153" s="49"/>
    </row>
    <row r="154" spans="1:17" s="4" customFormat="1" ht="20.100000000000001" customHeight="1">
      <c r="A154" s="65"/>
      <c r="B154" s="67"/>
      <c r="C154" s="57"/>
      <c r="D154" s="69"/>
      <c r="E154" s="69"/>
      <c r="F154" s="69"/>
      <c r="G154" s="69"/>
      <c r="H154" s="70"/>
      <c r="I154" s="71"/>
      <c r="J154" s="71"/>
      <c r="K154" s="71"/>
      <c r="L154" s="30" t="s">
        <v>9</v>
      </c>
      <c r="M154" s="17">
        <v>100000</v>
      </c>
      <c r="N154" s="71"/>
      <c r="O154" s="57"/>
      <c r="P154" s="49"/>
      <c r="Q154" s="49"/>
    </row>
    <row r="155" spans="1:17" s="4" customFormat="1" ht="20.100000000000001" customHeight="1">
      <c r="A155" s="65"/>
      <c r="B155" s="67"/>
      <c r="C155" s="57"/>
      <c r="D155" s="69"/>
      <c r="E155" s="69"/>
      <c r="F155" s="69"/>
      <c r="G155" s="69"/>
      <c r="H155" s="72">
        <v>2022</v>
      </c>
      <c r="I155" s="71"/>
      <c r="J155" s="71"/>
      <c r="K155" s="71"/>
      <c r="L155" s="30" t="s">
        <v>10</v>
      </c>
      <c r="M155" s="17">
        <v>100000</v>
      </c>
      <c r="N155" s="71"/>
      <c r="O155" s="57"/>
      <c r="P155" s="49"/>
      <c r="Q155" s="49"/>
    </row>
    <row r="156" spans="1:17" s="4" customFormat="1" ht="20.100000000000001" customHeight="1">
      <c r="A156" s="65"/>
      <c r="B156" s="67"/>
      <c r="C156" s="57"/>
      <c r="D156" s="69"/>
      <c r="E156" s="69"/>
      <c r="F156" s="69"/>
      <c r="G156" s="69"/>
      <c r="H156" s="72"/>
      <c r="I156" s="71"/>
      <c r="J156" s="71"/>
      <c r="K156" s="71"/>
      <c r="L156" s="30" t="s">
        <v>11</v>
      </c>
      <c r="M156" s="17">
        <v>0</v>
      </c>
      <c r="N156" s="71"/>
      <c r="O156" s="57"/>
      <c r="P156" s="49"/>
      <c r="Q156" s="49"/>
    </row>
    <row r="157" spans="1:17" s="4" customFormat="1" ht="20.100000000000001" customHeight="1">
      <c r="A157" s="65"/>
      <c r="B157" s="68"/>
      <c r="C157" s="58"/>
      <c r="D157" s="69"/>
      <c r="E157" s="69"/>
      <c r="F157" s="69"/>
      <c r="G157" s="69"/>
      <c r="H157" s="72"/>
      <c r="I157" s="71"/>
      <c r="J157" s="71"/>
      <c r="K157" s="71"/>
      <c r="L157" s="30" t="s">
        <v>12</v>
      </c>
      <c r="M157" s="17">
        <v>0</v>
      </c>
      <c r="N157" s="71"/>
      <c r="O157" s="58"/>
      <c r="P157" s="49"/>
      <c r="Q157" s="49"/>
    </row>
    <row r="158" spans="1:17" s="4" customFormat="1" ht="20.100000000000001" customHeight="1">
      <c r="A158" s="65">
        <v>27</v>
      </c>
      <c r="B158" s="66">
        <v>60014</v>
      </c>
      <c r="C158" s="56">
        <v>6050</v>
      </c>
      <c r="D158" s="69" t="s">
        <v>28</v>
      </c>
      <c r="E158" s="69"/>
      <c r="F158" s="69"/>
      <c r="G158" s="69" t="s">
        <v>17</v>
      </c>
      <c r="H158" s="70">
        <v>2021</v>
      </c>
      <c r="I158" s="71">
        <f>SUM(J158+K158+M158)</f>
        <v>1678644.08</v>
      </c>
      <c r="J158" s="71">
        <v>0</v>
      </c>
      <c r="K158" s="71">
        <v>361419.94</v>
      </c>
      <c r="L158" s="30" t="s">
        <v>8</v>
      </c>
      <c r="M158" s="41">
        <f>SUM(M159:M162)</f>
        <v>1317224.1400000001</v>
      </c>
      <c r="N158" s="71">
        <v>1678644.08</v>
      </c>
      <c r="O158" s="56"/>
      <c r="P158" s="49"/>
      <c r="Q158" s="49"/>
    </row>
    <row r="159" spans="1:17" s="4" customFormat="1" ht="20.100000000000001" customHeight="1">
      <c r="A159" s="65"/>
      <c r="B159" s="67"/>
      <c r="C159" s="57"/>
      <c r="D159" s="69"/>
      <c r="E159" s="69"/>
      <c r="F159" s="69"/>
      <c r="G159" s="69"/>
      <c r="H159" s="70"/>
      <c r="I159" s="71"/>
      <c r="J159" s="71"/>
      <c r="K159" s="71"/>
      <c r="L159" s="30" t="s">
        <v>9</v>
      </c>
      <c r="M159" s="17">
        <f>449741.26+25000</f>
        <v>474741.26</v>
      </c>
      <c r="N159" s="71"/>
      <c r="O159" s="157"/>
      <c r="P159" s="49"/>
      <c r="Q159" s="49"/>
    </row>
    <row r="160" spans="1:17" s="4" customFormat="1" ht="20.100000000000001" customHeight="1">
      <c r="A160" s="65"/>
      <c r="B160" s="67"/>
      <c r="C160" s="57"/>
      <c r="D160" s="69"/>
      <c r="E160" s="69"/>
      <c r="F160" s="69"/>
      <c r="G160" s="69"/>
      <c r="H160" s="72">
        <v>2022</v>
      </c>
      <c r="I160" s="71"/>
      <c r="J160" s="71"/>
      <c r="K160" s="71"/>
      <c r="L160" s="30" t="s">
        <v>10</v>
      </c>
      <c r="M160" s="17">
        <v>450026</v>
      </c>
      <c r="N160" s="71"/>
      <c r="O160" s="157"/>
      <c r="P160" s="49"/>
      <c r="Q160" s="49"/>
    </row>
    <row r="161" spans="1:17" s="4" customFormat="1" ht="20.100000000000001" customHeight="1">
      <c r="A161" s="65"/>
      <c r="B161" s="67"/>
      <c r="C161" s="57"/>
      <c r="D161" s="69"/>
      <c r="E161" s="69"/>
      <c r="F161" s="69"/>
      <c r="G161" s="69"/>
      <c r="H161" s="72"/>
      <c r="I161" s="71"/>
      <c r="J161" s="71"/>
      <c r="K161" s="71"/>
      <c r="L161" s="31" t="s">
        <v>11</v>
      </c>
      <c r="M161" s="17">
        <v>0</v>
      </c>
      <c r="N161" s="71"/>
      <c r="O161" s="157"/>
      <c r="P161" s="49"/>
      <c r="Q161" s="49"/>
    </row>
    <row r="162" spans="1:17" s="4" customFormat="1" ht="20.100000000000001" customHeight="1">
      <c r="A162" s="65"/>
      <c r="B162" s="68"/>
      <c r="C162" s="58"/>
      <c r="D162" s="69"/>
      <c r="E162" s="69"/>
      <c r="F162" s="69"/>
      <c r="G162" s="69"/>
      <c r="H162" s="72"/>
      <c r="I162" s="71"/>
      <c r="J162" s="71"/>
      <c r="K162" s="71"/>
      <c r="L162" s="30" t="s">
        <v>18</v>
      </c>
      <c r="M162" s="17">
        <v>392456.88</v>
      </c>
      <c r="N162" s="71"/>
      <c r="O162" s="161"/>
      <c r="P162" s="49"/>
      <c r="Q162" s="49"/>
    </row>
    <row r="163" spans="1:17" s="4" customFormat="1" ht="20.100000000000001" customHeight="1">
      <c r="A163" s="65">
        <v>28</v>
      </c>
      <c r="B163" s="66">
        <v>60014</v>
      </c>
      <c r="C163" s="56">
        <v>6050</v>
      </c>
      <c r="D163" s="69" t="s">
        <v>29</v>
      </c>
      <c r="E163" s="69"/>
      <c r="F163" s="69"/>
      <c r="G163" s="69" t="s">
        <v>17</v>
      </c>
      <c r="H163" s="70">
        <v>2022</v>
      </c>
      <c r="I163" s="71">
        <f>SUM(J163+K163+M163)</f>
        <v>182778</v>
      </c>
      <c r="J163" s="71">
        <v>0</v>
      </c>
      <c r="K163" s="71">
        <v>0</v>
      </c>
      <c r="L163" s="30" t="s">
        <v>8</v>
      </c>
      <c r="M163" s="41">
        <f>SUM(M164:M167)</f>
        <v>182778</v>
      </c>
      <c r="N163" s="71">
        <v>146389</v>
      </c>
      <c r="O163" s="56"/>
      <c r="P163" s="49"/>
      <c r="Q163" s="49"/>
    </row>
    <row r="164" spans="1:17" s="4" customFormat="1" ht="20.100000000000001" customHeight="1">
      <c r="A164" s="65"/>
      <c r="B164" s="67"/>
      <c r="C164" s="57"/>
      <c r="D164" s="69"/>
      <c r="E164" s="69"/>
      <c r="F164" s="69"/>
      <c r="G164" s="69"/>
      <c r="H164" s="70"/>
      <c r="I164" s="71"/>
      <c r="J164" s="71"/>
      <c r="K164" s="71"/>
      <c r="L164" s="30" t="s">
        <v>9</v>
      </c>
      <c r="M164" s="17">
        <v>91389</v>
      </c>
      <c r="N164" s="71"/>
      <c r="O164" s="57"/>
      <c r="P164" s="49"/>
      <c r="Q164" s="49"/>
    </row>
    <row r="165" spans="1:17" s="4" customFormat="1" ht="20.100000000000001" customHeight="1">
      <c r="A165" s="65"/>
      <c r="B165" s="67"/>
      <c r="C165" s="57"/>
      <c r="D165" s="69"/>
      <c r="E165" s="69"/>
      <c r="F165" s="69"/>
      <c r="G165" s="69"/>
      <c r="H165" s="72">
        <v>2022</v>
      </c>
      <c r="I165" s="71"/>
      <c r="J165" s="71"/>
      <c r="K165" s="71"/>
      <c r="L165" s="30" t="s">
        <v>10</v>
      </c>
      <c r="M165" s="17">
        <v>91389</v>
      </c>
      <c r="N165" s="71"/>
      <c r="O165" s="57"/>
      <c r="P165" s="49"/>
      <c r="Q165" s="49"/>
    </row>
    <row r="166" spans="1:17" s="4" customFormat="1" ht="20.100000000000001" customHeight="1">
      <c r="A166" s="65"/>
      <c r="B166" s="67"/>
      <c r="C166" s="57"/>
      <c r="D166" s="69"/>
      <c r="E166" s="69"/>
      <c r="F166" s="69"/>
      <c r="G166" s="69"/>
      <c r="H166" s="72"/>
      <c r="I166" s="71"/>
      <c r="J166" s="71"/>
      <c r="K166" s="71"/>
      <c r="L166" s="30" t="s">
        <v>11</v>
      </c>
      <c r="M166" s="17">
        <v>0</v>
      </c>
      <c r="N166" s="71"/>
      <c r="O166" s="57"/>
      <c r="P166" s="49"/>
      <c r="Q166" s="49"/>
    </row>
    <row r="167" spans="1:17" s="4" customFormat="1" ht="20.100000000000001" customHeight="1">
      <c r="A167" s="65"/>
      <c r="B167" s="68"/>
      <c r="C167" s="58"/>
      <c r="D167" s="69"/>
      <c r="E167" s="69"/>
      <c r="F167" s="69"/>
      <c r="G167" s="69"/>
      <c r="H167" s="72"/>
      <c r="I167" s="71"/>
      <c r="J167" s="71"/>
      <c r="K167" s="71"/>
      <c r="L167" s="30" t="s">
        <v>12</v>
      </c>
      <c r="M167" s="17">
        <v>0</v>
      </c>
      <c r="N167" s="71"/>
      <c r="O167" s="58"/>
      <c r="P167" s="49"/>
      <c r="Q167" s="49"/>
    </row>
    <row r="168" spans="1:17" s="4" customFormat="1" ht="20.100000000000001" customHeight="1">
      <c r="A168" s="65">
        <v>29</v>
      </c>
      <c r="B168" s="66">
        <v>60014</v>
      </c>
      <c r="C168" s="56">
        <v>6050</v>
      </c>
      <c r="D168" s="69" t="s">
        <v>162</v>
      </c>
      <c r="E168" s="69"/>
      <c r="F168" s="69"/>
      <c r="G168" s="69" t="s">
        <v>17</v>
      </c>
      <c r="H168" s="70">
        <v>2022</v>
      </c>
      <c r="I168" s="71">
        <f>SUM(J168+K168+M168)</f>
        <v>270000</v>
      </c>
      <c r="J168" s="71">
        <v>0</v>
      </c>
      <c r="K168" s="71">
        <v>0</v>
      </c>
      <c r="L168" s="30" t="s">
        <v>8</v>
      </c>
      <c r="M168" s="41">
        <f>SUM(M169:M172)</f>
        <v>270000</v>
      </c>
      <c r="N168" s="71">
        <v>120000</v>
      </c>
      <c r="O168" s="56"/>
      <c r="P168" s="49"/>
      <c r="Q168" s="49"/>
    </row>
    <row r="169" spans="1:17" s="4" customFormat="1" ht="20.100000000000001" customHeight="1">
      <c r="A169" s="65"/>
      <c r="B169" s="67"/>
      <c r="C169" s="57"/>
      <c r="D169" s="69"/>
      <c r="E169" s="69"/>
      <c r="F169" s="69"/>
      <c r="G169" s="69"/>
      <c r="H169" s="70"/>
      <c r="I169" s="71"/>
      <c r="J169" s="71"/>
      <c r="K169" s="71"/>
      <c r="L169" s="30" t="s">
        <v>9</v>
      </c>
      <c r="M169" s="17">
        <v>150000</v>
      </c>
      <c r="N169" s="71"/>
      <c r="O169" s="57"/>
      <c r="P169" s="49"/>
      <c r="Q169" s="49"/>
    </row>
    <row r="170" spans="1:17" s="4" customFormat="1" ht="20.100000000000001" customHeight="1">
      <c r="A170" s="65"/>
      <c r="B170" s="67"/>
      <c r="C170" s="57"/>
      <c r="D170" s="69"/>
      <c r="E170" s="69"/>
      <c r="F170" s="69"/>
      <c r="G170" s="69"/>
      <c r="H170" s="72">
        <v>2022</v>
      </c>
      <c r="I170" s="71"/>
      <c r="J170" s="71"/>
      <c r="K170" s="71"/>
      <c r="L170" s="30" t="s">
        <v>10</v>
      </c>
      <c r="M170" s="17">
        <v>120000</v>
      </c>
      <c r="N170" s="71"/>
      <c r="O170" s="57"/>
      <c r="P170" s="49"/>
      <c r="Q170" s="49"/>
    </row>
    <row r="171" spans="1:17" s="4" customFormat="1" ht="20.100000000000001" customHeight="1">
      <c r="A171" s="65"/>
      <c r="B171" s="67"/>
      <c r="C171" s="57"/>
      <c r="D171" s="69"/>
      <c r="E171" s="69"/>
      <c r="F171" s="69"/>
      <c r="G171" s="69"/>
      <c r="H171" s="72"/>
      <c r="I171" s="71"/>
      <c r="J171" s="71"/>
      <c r="K171" s="71"/>
      <c r="L171" s="30" t="s">
        <v>11</v>
      </c>
      <c r="M171" s="17">
        <v>0</v>
      </c>
      <c r="N171" s="71"/>
      <c r="O171" s="57"/>
      <c r="P171" s="49"/>
      <c r="Q171" s="49"/>
    </row>
    <row r="172" spans="1:17" s="4" customFormat="1" ht="20.100000000000001" customHeight="1">
      <c r="A172" s="65"/>
      <c r="B172" s="68"/>
      <c r="C172" s="58"/>
      <c r="D172" s="69"/>
      <c r="E172" s="69"/>
      <c r="F172" s="69"/>
      <c r="G172" s="69"/>
      <c r="H172" s="72"/>
      <c r="I172" s="71"/>
      <c r="J172" s="71"/>
      <c r="K172" s="71"/>
      <c r="L172" s="30" t="s">
        <v>12</v>
      </c>
      <c r="M172" s="17">
        <v>0</v>
      </c>
      <c r="N172" s="71"/>
      <c r="O172" s="58"/>
      <c r="P172" s="49"/>
      <c r="Q172" s="49"/>
    </row>
    <row r="173" spans="1:17" s="4" customFormat="1" ht="20.100000000000001" customHeight="1">
      <c r="A173" s="65">
        <v>30</v>
      </c>
      <c r="B173" s="66">
        <v>60014</v>
      </c>
      <c r="C173" s="56">
        <v>6050</v>
      </c>
      <c r="D173" s="69" t="s">
        <v>30</v>
      </c>
      <c r="E173" s="69"/>
      <c r="F173" s="69"/>
      <c r="G173" s="69" t="s">
        <v>17</v>
      </c>
      <c r="H173" s="70">
        <v>2022</v>
      </c>
      <c r="I173" s="71">
        <f>SUM(J173+K173+M173)</f>
        <v>80000</v>
      </c>
      <c r="J173" s="71">
        <v>0</v>
      </c>
      <c r="K173" s="71">
        <v>0</v>
      </c>
      <c r="L173" s="30" t="s">
        <v>8</v>
      </c>
      <c r="M173" s="41">
        <f>SUM(M174:M177)</f>
        <v>80000</v>
      </c>
      <c r="N173" s="71">
        <v>80000</v>
      </c>
      <c r="O173" s="56"/>
      <c r="P173" s="49"/>
      <c r="Q173" s="49"/>
    </row>
    <row r="174" spans="1:17" s="4" customFormat="1" ht="20.100000000000001" customHeight="1">
      <c r="A174" s="65"/>
      <c r="B174" s="67"/>
      <c r="C174" s="57"/>
      <c r="D174" s="69"/>
      <c r="E174" s="69"/>
      <c r="F174" s="69"/>
      <c r="G174" s="69"/>
      <c r="H174" s="70"/>
      <c r="I174" s="71"/>
      <c r="J174" s="71"/>
      <c r="K174" s="71"/>
      <c r="L174" s="30" t="s">
        <v>9</v>
      </c>
      <c r="M174" s="17">
        <v>50000</v>
      </c>
      <c r="N174" s="71"/>
      <c r="O174" s="57"/>
      <c r="P174" s="49"/>
      <c r="Q174" s="49"/>
    </row>
    <row r="175" spans="1:17" s="4" customFormat="1" ht="20.100000000000001" customHeight="1">
      <c r="A175" s="65"/>
      <c r="B175" s="67"/>
      <c r="C175" s="57"/>
      <c r="D175" s="69"/>
      <c r="E175" s="69"/>
      <c r="F175" s="69"/>
      <c r="G175" s="69"/>
      <c r="H175" s="72">
        <v>2022</v>
      </c>
      <c r="I175" s="71"/>
      <c r="J175" s="71"/>
      <c r="K175" s="71"/>
      <c r="L175" s="30" t="s">
        <v>10</v>
      </c>
      <c r="M175" s="17">
        <v>30000</v>
      </c>
      <c r="N175" s="71"/>
      <c r="O175" s="57"/>
      <c r="P175" s="49"/>
      <c r="Q175" s="49"/>
    </row>
    <row r="176" spans="1:17" s="4" customFormat="1" ht="20.100000000000001" customHeight="1">
      <c r="A176" s="65"/>
      <c r="B176" s="67"/>
      <c r="C176" s="57"/>
      <c r="D176" s="69"/>
      <c r="E176" s="69"/>
      <c r="F176" s="69"/>
      <c r="G176" s="69"/>
      <c r="H176" s="72"/>
      <c r="I176" s="71"/>
      <c r="J176" s="71"/>
      <c r="K176" s="71"/>
      <c r="L176" s="30" t="s">
        <v>11</v>
      </c>
      <c r="M176" s="17">
        <v>0</v>
      </c>
      <c r="N176" s="71"/>
      <c r="O176" s="57"/>
      <c r="P176" s="49"/>
      <c r="Q176" s="49"/>
    </row>
    <row r="177" spans="1:17" s="4" customFormat="1" ht="20.100000000000001" customHeight="1">
      <c r="A177" s="65"/>
      <c r="B177" s="68"/>
      <c r="C177" s="58"/>
      <c r="D177" s="69"/>
      <c r="E177" s="69"/>
      <c r="F177" s="69"/>
      <c r="G177" s="69"/>
      <c r="H177" s="72"/>
      <c r="I177" s="71"/>
      <c r="J177" s="71"/>
      <c r="K177" s="71"/>
      <c r="L177" s="30" t="s">
        <v>12</v>
      </c>
      <c r="M177" s="17">
        <v>0</v>
      </c>
      <c r="N177" s="71"/>
      <c r="O177" s="58"/>
      <c r="P177" s="49"/>
      <c r="Q177" s="49"/>
    </row>
    <row r="178" spans="1:17" s="4" customFormat="1" ht="20.100000000000001" customHeight="1">
      <c r="A178" s="65">
        <v>31</v>
      </c>
      <c r="B178" s="66">
        <v>60014</v>
      </c>
      <c r="C178" s="56">
        <v>6050</v>
      </c>
      <c r="D178" s="69" t="s">
        <v>198</v>
      </c>
      <c r="E178" s="69"/>
      <c r="F178" s="69"/>
      <c r="G178" s="69" t="s">
        <v>186</v>
      </c>
      <c r="H178" s="70">
        <v>2022</v>
      </c>
      <c r="I178" s="71">
        <f>SUM(J178+K178+M178)</f>
        <v>100000</v>
      </c>
      <c r="J178" s="71">
        <v>0</v>
      </c>
      <c r="K178" s="71">
        <v>0</v>
      </c>
      <c r="L178" s="30" t="s">
        <v>8</v>
      </c>
      <c r="M178" s="41">
        <f>SUM(M179:M182)</f>
        <v>100000</v>
      </c>
      <c r="N178" s="71">
        <f>M179</f>
        <v>100000</v>
      </c>
      <c r="O178" s="56"/>
      <c r="P178" s="49"/>
      <c r="Q178" s="49"/>
    </row>
    <row r="179" spans="1:17" s="4" customFormat="1" ht="20.100000000000001" customHeight="1">
      <c r="A179" s="65"/>
      <c r="B179" s="67"/>
      <c r="C179" s="57"/>
      <c r="D179" s="69"/>
      <c r="E179" s="69"/>
      <c r="F179" s="69"/>
      <c r="G179" s="69"/>
      <c r="H179" s="70"/>
      <c r="I179" s="71"/>
      <c r="J179" s="71"/>
      <c r="K179" s="71"/>
      <c r="L179" s="30" t="s">
        <v>9</v>
      </c>
      <c r="M179" s="17">
        <v>100000</v>
      </c>
      <c r="N179" s="71"/>
      <c r="O179" s="57"/>
      <c r="P179" s="49"/>
      <c r="Q179" s="49"/>
    </row>
    <row r="180" spans="1:17" s="4" customFormat="1" ht="20.100000000000001" customHeight="1">
      <c r="A180" s="65"/>
      <c r="B180" s="67"/>
      <c r="C180" s="57"/>
      <c r="D180" s="69"/>
      <c r="E180" s="69"/>
      <c r="F180" s="69"/>
      <c r="G180" s="69"/>
      <c r="H180" s="72">
        <v>2022</v>
      </c>
      <c r="I180" s="71"/>
      <c r="J180" s="71"/>
      <c r="K180" s="71"/>
      <c r="L180" s="30" t="s">
        <v>10</v>
      </c>
      <c r="M180" s="17">
        <v>0</v>
      </c>
      <c r="N180" s="71"/>
      <c r="O180" s="57"/>
      <c r="P180" s="49"/>
      <c r="Q180" s="49"/>
    </row>
    <row r="181" spans="1:17" s="4" customFormat="1" ht="20.100000000000001" customHeight="1">
      <c r="A181" s="65"/>
      <c r="B181" s="67"/>
      <c r="C181" s="57"/>
      <c r="D181" s="69"/>
      <c r="E181" s="69"/>
      <c r="F181" s="69"/>
      <c r="G181" s="69"/>
      <c r="H181" s="72"/>
      <c r="I181" s="71"/>
      <c r="J181" s="71"/>
      <c r="K181" s="71"/>
      <c r="L181" s="30" t="s">
        <v>11</v>
      </c>
      <c r="M181" s="17">
        <v>0</v>
      </c>
      <c r="N181" s="71"/>
      <c r="O181" s="57"/>
      <c r="P181" s="49"/>
      <c r="Q181" s="49"/>
    </row>
    <row r="182" spans="1:17" s="4" customFormat="1" ht="20.100000000000001" customHeight="1">
      <c r="A182" s="65"/>
      <c r="B182" s="68"/>
      <c r="C182" s="58"/>
      <c r="D182" s="69"/>
      <c r="E182" s="69"/>
      <c r="F182" s="69"/>
      <c r="G182" s="69"/>
      <c r="H182" s="72"/>
      <c r="I182" s="71"/>
      <c r="J182" s="71"/>
      <c r="K182" s="71"/>
      <c r="L182" s="30" t="s">
        <v>12</v>
      </c>
      <c r="M182" s="17">
        <v>0</v>
      </c>
      <c r="N182" s="71"/>
      <c r="O182" s="58"/>
      <c r="P182" s="49"/>
      <c r="Q182" s="49"/>
    </row>
    <row r="183" spans="1:17" s="4" customFormat="1" ht="20.100000000000001" customHeight="1">
      <c r="A183" s="65" t="s">
        <v>165</v>
      </c>
      <c r="B183" s="66">
        <v>60014</v>
      </c>
      <c r="C183" s="56">
        <v>6050</v>
      </c>
      <c r="D183" s="69" t="s">
        <v>166</v>
      </c>
      <c r="E183" s="69"/>
      <c r="F183" s="69"/>
      <c r="G183" s="69" t="s">
        <v>17</v>
      </c>
      <c r="H183" s="70">
        <v>2022</v>
      </c>
      <c r="I183" s="71">
        <f>SUM(J183+K183+M183)</f>
        <v>150000</v>
      </c>
      <c r="J183" s="71">
        <v>0</v>
      </c>
      <c r="K183" s="71">
        <v>0</v>
      </c>
      <c r="L183" s="30" t="s">
        <v>8</v>
      </c>
      <c r="M183" s="41">
        <f>SUM(M184:M187)</f>
        <v>150000</v>
      </c>
      <c r="N183" s="71">
        <f>M184</f>
        <v>75000</v>
      </c>
      <c r="O183" s="56"/>
      <c r="P183" s="49"/>
      <c r="Q183" s="49"/>
    </row>
    <row r="184" spans="1:17" s="4" customFormat="1" ht="20.100000000000001" customHeight="1">
      <c r="A184" s="65"/>
      <c r="B184" s="67"/>
      <c r="C184" s="57"/>
      <c r="D184" s="69"/>
      <c r="E184" s="69"/>
      <c r="F184" s="69"/>
      <c r="G184" s="69"/>
      <c r="H184" s="70"/>
      <c r="I184" s="71"/>
      <c r="J184" s="71"/>
      <c r="K184" s="71"/>
      <c r="L184" s="30" t="s">
        <v>9</v>
      </c>
      <c r="M184" s="17">
        <v>75000</v>
      </c>
      <c r="N184" s="71"/>
      <c r="O184" s="57"/>
      <c r="P184" s="49"/>
      <c r="Q184" s="49"/>
    </row>
    <row r="185" spans="1:17" s="4" customFormat="1" ht="20.100000000000001" customHeight="1">
      <c r="A185" s="65"/>
      <c r="B185" s="67"/>
      <c r="C185" s="57"/>
      <c r="D185" s="69"/>
      <c r="E185" s="69"/>
      <c r="F185" s="69"/>
      <c r="G185" s="69"/>
      <c r="H185" s="72">
        <v>2022</v>
      </c>
      <c r="I185" s="71"/>
      <c r="J185" s="71"/>
      <c r="K185" s="71"/>
      <c r="L185" s="30" t="s">
        <v>10</v>
      </c>
      <c r="M185" s="17">
        <v>75000</v>
      </c>
      <c r="N185" s="71"/>
      <c r="O185" s="57"/>
      <c r="P185" s="49"/>
      <c r="Q185" s="49"/>
    </row>
    <row r="186" spans="1:17" s="4" customFormat="1" ht="20.100000000000001" customHeight="1">
      <c r="A186" s="65"/>
      <c r="B186" s="67"/>
      <c r="C186" s="57"/>
      <c r="D186" s="69"/>
      <c r="E186" s="69"/>
      <c r="F186" s="69"/>
      <c r="G186" s="69"/>
      <c r="H186" s="72"/>
      <c r="I186" s="71"/>
      <c r="J186" s="71"/>
      <c r="K186" s="71"/>
      <c r="L186" s="30" t="s">
        <v>11</v>
      </c>
      <c r="M186" s="17">
        <v>0</v>
      </c>
      <c r="N186" s="71"/>
      <c r="O186" s="57"/>
      <c r="P186" s="49"/>
      <c r="Q186" s="49"/>
    </row>
    <row r="187" spans="1:17" s="4" customFormat="1" ht="20.100000000000001" customHeight="1">
      <c r="A187" s="65"/>
      <c r="B187" s="68"/>
      <c r="C187" s="58"/>
      <c r="D187" s="69"/>
      <c r="E187" s="69"/>
      <c r="F187" s="69"/>
      <c r="G187" s="69"/>
      <c r="H187" s="72"/>
      <c r="I187" s="71"/>
      <c r="J187" s="71"/>
      <c r="K187" s="71"/>
      <c r="L187" s="30" t="s">
        <v>12</v>
      </c>
      <c r="M187" s="17">
        <v>0</v>
      </c>
      <c r="N187" s="71"/>
      <c r="O187" s="58"/>
      <c r="P187" s="49"/>
      <c r="Q187" s="49"/>
    </row>
    <row r="188" spans="1:17" s="4" customFormat="1" ht="20.100000000000001" customHeight="1">
      <c r="A188" s="65">
        <v>32</v>
      </c>
      <c r="B188" s="66">
        <v>60014</v>
      </c>
      <c r="C188" s="56">
        <v>6050</v>
      </c>
      <c r="D188" s="69" t="s">
        <v>31</v>
      </c>
      <c r="E188" s="69"/>
      <c r="F188" s="69"/>
      <c r="G188" s="69" t="s">
        <v>17</v>
      </c>
      <c r="H188" s="70">
        <v>2021</v>
      </c>
      <c r="I188" s="71">
        <f>SUM(J188+K188+M188)</f>
        <v>4936587.01</v>
      </c>
      <c r="J188" s="71">
        <v>0</v>
      </c>
      <c r="K188" s="71">
        <v>888915.25</v>
      </c>
      <c r="L188" s="30" t="s">
        <v>8</v>
      </c>
      <c r="M188" s="41">
        <f>SUM(M189:M192)</f>
        <v>4047671.76</v>
      </c>
      <c r="N188" s="71">
        <v>4936587.01</v>
      </c>
      <c r="O188" s="56"/>
      <c r="P188" s="49"/>
      <c r="Q188" s="49"/>
    </row>
    <row r="189" spans="1:17" s="4" customFormat="1" ht="20.100000000000001" customHeight="1">
      <c r="A189" s="65"/>
      <c r="B189" s="67"/>
      <c r="C189" s="57"/>
      <c r="D189" s="69"/>
      <c r="E189" s="69"/>
      <c r="F189" s="69"/>
      <c r="G189" s="69"/>
      <c r="H189" s="70"/>
      <c r="I189" s="71"/>
      <c r="J189" s="71"/>
      <c r="K189" s="71"/>
      <c r="L189" s="30" t="s">
        <v>9</v>
      </c>
      <c r="M189" s="17">
        <v>1457385.41</v>
      </c>
      <c r="N189" s="71"/>
      <c r="O189" s="157"/>
      <c r="P189" s="49"/>
      <c r="Q189" s="49"/>
    </row>
    <row r="190" spans="1:17" s="4" customFormat="1" ht="20.100000000000001" customHeight="1">
      <c r="A190" s="65"/>
      <c r="B190" s="67"/>
      <c r="C190" s="57"/>
      <c r="D190" s="69"/>
      <c r="E190" s="69"/>
      <c r="F190" s="69"/>
      <c r="G190" s="69"/>
      <c r="H190" s="72">
        <v>2022</v>
      </c>
      <c r="I190" s="71"/>
      <c r="J190" s="71"/>
      <c r="K190" s="71"/>
      <c r="L190" s="30" t="s">
        <v>10</v>
      </c>
      <c r="M190" s="17">
        <v>1322915.4099999999</v>
      </c>
      <c r="N190" s="71"/>
      <c r="O190" s="157"/>
      <c r="P190" s="49"/>
      <c r="Q190" s="49"/>
    </row>
    <row r="191" spans="1:17" s="4" customFormat="1" ht="20.100000000000001" customHeight="1">
      <c r="A191" s="65"/>
      <c r="B191" s="67"/>
      <c r="C191" s="57"/>
      <c r="D191" s="69"/>
      <c r="E191" s="69"/>
      <c r="F191" s="69"/>
      <c r="G191" s="69"/>
      <c r="H191" s="72"/>
      <c r="I191" s="71"/>
      <c r="J191" s="71"/>
      <c r="K191" s="71"/>
      <c r="L191" s="31" t="s">
        <v>11</v>
      </c>
      <c r="M191" s="17">
        <v>0</v>
      </c>
      <c r="N191" s="71"/>
      <c r="O191" s="157"/>
      <c r="P191" s="49"/>
      <c r="Q191" s="49"/>
    </row>
    <row r="192" spans="1:17" s="4" customFormat="1" ht="20.100000000000001" customHeight="1">
      <c r="A192" s="65"/>
      <c r="B192" s="68"/>
      <c r="C192" s="58"/>
      <c r="D192" s="69"/>
      <c r="E192" s="69"/>
      <c r="F192" s="69"/>
      <c r="G192" s="69"/>
      <c r="H192" s="72"/>
      <c r="I192" s="71"/>
      <c r="J192" s="71"/>
      <c r="K192" s="71"/>
      <c r="L192" s="30" t="s">
        <v>18</v>
      </c>
      <c r="M192" s="17">
        <v>1267370.94</v>
      </c>
      <c r="N192" s="71"/>
      <c r="O192" s="161"/>
      <c r="P192" s="49"/>
      <c r="Q192" s="49"/>
    </row>
    <row r="193" spans="1:17" s="4" customFormat="1" ht="20.100000000000001" customHeight="1">
      <c r="A193" s="65">
        <v>33</v>
      </c>
      <c r="B193" s="66">
        <v>60014</v>
      </c>
      <c r="C193" s="56">
        <v>6050</v>
      </c>
      <c r="D193" s="69" t="s">
        <v>199</v>
      </c>
      <c r="E193" s="69"/>
      <c r="F193" s="69"/>
      <c r="G193" s="69" t="s">
        <v>17</v>
      </c>
      <c r="H193" s="70">
        <v>2022</v>
      </c>
      <c r="I193" s="71">
        <f>SUM(J193+K193+M193)</f>
        <v>100000</v>
      </c>
      <c r="J193" s="71">
        <v>0</v>
      </c>
      <c r="K193" s="71">
        <v>0</v>
      </c>
      <c r="L193" s="30" t="s">
        <v>8</v>
      </c>
      <c r="M193" s="41">
        <f>SUM(M194:M197)</f>
        <v>100000</v>
      </c>
      <c r="N193" s="71">
        <v>100000</v>
      </c>
      <c r="O193" s="56"/>
      <c r="P193" s="49"/>
      <c r="Q193" s="49"/>
    </row>
    <row r="194" spans="1:17" s="4" customFormat="1" ht="20.100000000000001" customHeight="1">
      <c r="A194" s="65"/>
      <c r="B194" s="67"/>
      <c r="C194" s="57"/>
      <c r="D194" s="69"/>
      <c r="E194" s="69"/>
      <c r="F194" s="69"/>
      <c r="G194" s="69"/>
      <c r="H194" s="70"/>
      <c r="I194" s="71"/>
      <c r="J194" s="71"/>
      <c r="K194" s="71"/>
      <c r="L194" s="30" t="s">
        <v>9</v>
      </c>
      <c r="M194" s="17">
        <v>50000</v>
      </c>
      <c r="N194" s="71"/>
      <c r="O194" s="57"/>
      <c r="P194" s="49"/>
      <c r="Q194" s="49"/>
    </row>
    <row r="195" spans="1:17" s="4" customFormat="1" ht="20.100000000000001" customHeight="1">
      <c r="A195" s="65"/>
      <c r="B195" s="67"/>
      <c r="C195" s="57"/>
      <c r="D195" s="69"/>
      <c r="E195" s="69"/>
      <c r="F195" s="69"/>
      <c r="G195" s="69"/>
      <c r="H195" s="72">
        <v>2022</v>
      </c>
      <c r="I195" s="71"/>
      <c r="J195" s="71"/>
      <c r="K195" s="71"/>
      <c r="L195" s="30" t="s">
        <v>10</v>
      </c>
      <c r="M195" s="17">
        <v>50000</v>
      </c>
      <c r="N195" s="71"/>
      <c r="O195" s="57"/>
      <c r="P195" s="49"/>
      <c r="Q195" s="49"/>
    </row>
    <row r="196" spans="1:17" s="4" customFormat="1" ht="20.100000000000001" customHeight="1">
      <c r="A196" s="65"/>
      <c r="B196" s="67"/>
      <c r="C196" s="57"/>
      <c r="D196" s="69"/>
      <c r="E196" s="69"/>
      <c r="F196" s="69"/>
      <c r="G196" s="69"/>
      <c r="H196" s="72"/>
      <c r="I196" s="71"/>
      <c r="J196" s="71"/>
      <c r="K196" s="71"/>
      <c r="L196" s="30" t="s">
        <v>11</v>
      </c>
      <c r="M196" s="17">
        <v>0</v>
      </c>
      <c r="N196" s="71"/>
      <c r="O196" s="57"/>
      <c r="P196" s="49"/>
      <c r="Q196" s="49"/>
    </row>
    <row r="197" spans="1:17" s="4" customFormat="1" ht="20.100000000000001" customHeight="1">
      <c r="A197" s="65"/>
      <c r="B197" s="68"/>
      <c r="C197" s="58"/>
      <c r="D197" s="69"/>
      <c r="E197" s="69"/>
      <c r="F197" s="69"/>
      <c r="G197" s="69"/>
      <c r="H197" s="72"/>
      <c r="I197" s="71"/>
      <c r="J197" s="71"/>
      <c r="K197" s="71"/>
      <c r="L197" s="30" t="s">
        <v>12</v>
      </c>
      <c r="M197" s="17">
        <v>0</v>
      </c>
      <c r="N197" s="71"/>
      <c r="O197" s="58"/>
      <c r="P197" s="49"/>
      <c r="Q197" s="49"/>
    </row>
    <row r="198" spans="1:17" s="4" customFormat="1" ht="20.100000000000001" customHeight="1">
      <c r="A198" s="65">
        <v>34</v>
      </c>
      <c r="B198" s="66">
        <v>60014</v>
      </c>
      <c r="C198" s="56">
        <v>6050</v>
      </c>
      <c r="D198" s="69" t="s">
        <v>200</v>
      </c>
      <c r="E198" s="69"/>
      <c r="F198" s="69"/>
      <c r="G198" s="69" t="s">
        <v>17</v>
      </c>
      <c r="H198" s="70">
        <v>2022</v>
      </c>
      <c r="I198" s="71">
        <f>SUM(J198+K198+M198)</f>
        <v>137391</v>
      </c>
      <c r="J198" s="71">
        <v>0</v>
      </c>
      <c r="K198" s="71">
        <v>0</v>
      </c>
      <c r="L198" s="30" t="s">
        <v>8</v>
      </c>
      <c r="M198" s="41">
        <f>SUM(M199:M202)</f>
        <v>137391</v>
      </c>
      <c r="N198" s="71">
        <v>137391</v>
      </c>
      <c r="O198" s="56"/>
      <c r="P198" s="49"/>
      <c r="Q198" s="49"/>
    </row>
    <row r="199" spans="1:17" s="4" customFormat="1" ht="20.100000000000001" customHeight="1">
      <c r="A199" s="65"/>
      <c r="B199" s="67"/>
      <c r="C199" s="57"/>
      <c r="D199" s="69"/>
      <c r="E199" s="69"/>
      <c r="F199" s="69"/>
      <c r="G199" s="69"/>
      <c r="H199" s="70"/>
      <c r="I199" s="71"/>
      <c r="J199" s="71"/>
      <c r="K199" s="71"/>
      <c r="L199" s="30" t="s">
        <v>9</v>
      </c>
      <c r="M199" s="17">
        <v>68695.5</v>
      </c>
      <c r="N199" s="71"/>
      <c r="O199" s="57"/>
      <c r="P199" s="49"/>
      <c r="Q199" s="49"/>
    </row>
    <row r="200" spans="1:17" s="4" customFormat="1" ht="20.100000000000001" customHeight="1">
      <c r="A200" s="65"/>
      <c r="B200" s="67"/>
      <c r="C200" s="57"/>
      <c r="D200" s="69"/>
      <c r="E200" s="69"/>
      <c r="F200" s="69"/>
      <c r="G200" s="69"/>
      <c r="H200" s="72">
        <v>2022</v>
      </c>
      <c r="I200" s="71"/>
      <c r="J200" s="71"/>
      <c r="K200" s="71"/>
      <c r="L200" s="30" t="s">
        <v>10</v>
      </c>
      <c r="M200" s="17">
        <v>68695.5</v>
      </c>
      <c r="N200" s="71"/>
      <c r="O200" s="57"/>
      <c r="P200" s="49"/>
      <c r="Q200" s="49"/>
    </row>
    <row r="201" spans="1:17" s="4" customFormat="1" ht="20.100000000000001" customHeight="1">
      <c r="A201" s="65"/>
      <c r="B201" s="67"/>
      <c r="C201" s="57"/>
      <c r="D201" s="69"/>
      <c r="E201" s="69"/>
      <c r="F201" s="69"/>
      <c r="G201" s="69"/>
      <c r="H201" s="72"/>
      <c r="I201" s="71"/>
      <c r="J201" s="71"/>
      <c r="K201" s="71"/>
      <c r="L201" s="30" t="s">
        <v>11</v>
      </c>
      <c r="M201" s="17">
        <v>0</v>
      </c>
      <c r="N201" s="71"/>
      <c r="O201" s="57"/>
      <c r="P201" s="49"/>
      <c r="Q201" s="49"/>
    </row>
    <row r="202" spans="1:17" s="4" customFormat="1" ht="20.100000000000001" customHeight="1">
      <c r="A202" s="65"/>
      <c r="B202" s="68"/>
      <c r="C202" s="58"/>
      <c r="D202" s="69"/>
      <c r="E202" s="69"/>
      <c r="F202" s="69"/>
      <c r="G202" s="69"/>
      <c r="H202" s="72"/>
      <c r="I202" s="71"/>
      <c r="J202" s="71"/>
      <c r="K202" s="71"/>
      <c r="L202" s="30" t="s">
        <v>12</v>
      </c>
      <c r="M202" s="17">
        <v>0</v>
      </c>
      <c r="N202" s="71"/>
      <c r="O202" s="58"/>
      <c r="P202" s="49"/>
      <c r="Q202" s="49"/>
    </row>
    <row r="203" spans="1:17" s="4" customFormat="1" ht="20.100000000000001" customHeight="1">
      <c r="A203" s="65">
        <v>35</v>
      </c>
      <c r="B203" s="66">
        <v>60014</v>
      </c>
      <c r="C203" s="56">
        <v>6050</v>
      </c>
      <c r="D203" s="69" t="s">
        <v>32</v>
      </c>
      <c r="E203" s="69"/>
      <c r="F203" s="69"/>
      <c r="G203" s="69" t="s">
        <v>186</v>
      </c>
      <c r="H203" s="70">
        <v>2022</v>
      </c>
      <c r="I203" s="71">
        <f>SUM(J203+K203+M203)</f>
        <v>292617</v>
      </c>
      <c r="J203" s="71">
        <v>0</v>
      </c>
      <c r="K203" s="71">
        <v>0</v>
      </c>
      <c r="L203" s="30" t="s">
        <v>8</v>
      </c>
      <c r="M203" s="41">
        <f>SUM(M204:M207)</f>
        <v>292617</v>
      </c>
      <c r="N203" s="71">
        <v>292617</v>
      </c>
      <c r="O203" s="56"/>
      <c r="P203" s="49"/>
      <c r="Q203" s="49"/>
    </row>
    <row r="204" spans="1:17" s="4" customFormat="1" ht="20.100000000000001" customHeight="1">
      <c r="A204" s="65"/>
      <c r="B204" s="67"/>
      <c r="C204" s="57"/>
      <c r="D204" s="69"/>
      <c r="E204" s="69"/>
      <c r="F204" s="69"/>
      <c r="G204" s="69"/>
      <c r="H204" s="70"/>
      <c r="I204" s="71"/>
      <c r="J204" s="71"/>
      <c r="K204" s="71"/>
      <c r="L204" s="30" t="s">
        <v>9</v>
      </c>
      <c r="M204" s="17">
        <v>146308.5</v>
      </c>
      <c r="N204" s="71"/>
      <c r="O204" s="57"/>
      <c r="P204" s="49"/>
      <c r="Q204" s="49"/>
    </row>
    <row r="205" spans="1:17" s="4" customFormat="1" ht="20.100000000000001" customHeight="1">
      <c r="A205" s="65"/>
      <c r="B205" s="67"/>
      <c r="C205" s="57"/>
      <c r="D205" s="69"/>
      <c r="E205" s="69"/>
      <c r="F205" s="69"/>
      <c r="G205" s="69"/>
      <c r="H205" s="72">
        <v>2022</v>
      </c>
      <c r="I205" s="71"/>
      <c r="J205" s="71"/>
      <c r="K205" s="71"/>
      <c r="L205" s="30" t="s">
        <v>10</v>
      </c>
      <c r="M205" s="17">
        <v>146308.5</v>
      </c>
      <c r="N205" s="71"/>
      <c r="O205" s="57"/>
      <c r="P205" s="49"/>
      <c r="Q205" s="49"/>
    </row>
    <row r="206" spans="1:17" s="4" customFormat="1" ht="20.100000000000001" customHeight="1">
      <c r="A206" s="65"/>
      <c r="B206" s="67"/>
      <c r="C206" s="57"/>
      <c r="D206" s="69"/>
      <c r="E206" s="69"/>
      <c r="F206" s="69"/>
      <c r="G206" s="69"/>
      <c r="H206" s="72"/>
      <c r="I206" s="71"/>
      <c r="J206" s="71"/>
      <c r="K206" s="71"/>
      <c r="L206" s="30" t="s">
        <v>11</v>
      </c>
      <c r="M206" s="17">
        <v>0</v>
      </c>
      <c r="N206" s="71"/>
      <c r="O206" s="57"/>
      <c r="P206" s="49"/>
      <c r="Q206" s="49"/>
    </row>
    <row r="207" spans="1:17" s="4" customFormat="1" ht="20.100000000000001" customHeight="1">
      <c r="A207" s="65"/>
      <c r="B207" s="68"/>
      <c r="C207" s="58"/>
      <c r="D207" s="69"/>
      <c r="E207" s="69"/>
      <c r="F207" s="69"/>
      <c r="G207" s="69"/>
      <c r="H207" s="72"/>
      <c r="I207" s="71"/>
      <c r="J207" s="71"/>
      <c r="K207" s="71"/>
      <c r="L207" s="30" t="s">
        <v>12</v>
      </c>
      <c r="M207" s="17">
        <v>0</v>
      </c>
      <c r="N207" s="71"/>
      <c r="O207" s="58"/>
      <c r="P207" s="49"/>
      <c r="Q207" s="49"/>
    </row>
    <row r="208" spans="1:17" s="4" customFormat="1" ht="20.100000000000001" customHeight="1">
      <c r="A208" s="65">
        <v>36</v>
      </c>
      <c r="B208" s="66">
        <v>60014</v>
      </c>
      <c r="C208" s="56">
        <v>6050</v>
      </c>
      <c r="D208" s="69" t="s">
        <v>33</v>
      </c>
      <c r="E208" s="69"/>
      <c r="F208" s="69"/>
      <c r="G208" s="69" t="s">
        <v>17</v>
      </c>
      <c r="H208" s="70">
        <v>2022</v>
      </c>
      <c r="I208" s="86">
        <f>SUM(J208+K208+M208)</f>
        <v>38130</v>
      </c>
      <c r="J208" s="71">
        <v>0</v>
      </c>
      <c r="K208" s="71">
        <v>0</v>
      </c>
      <c r="L208" s="30" t="s">
        <v>8</v>
      </c>
      <c r="M208" s="41">
        <f>SUM(M209:M212)</f>
        <v>38130</v>
      </c>
      <c r="N208" s="71">
        <v>38130</v>
      </c>
      <c r="O208" s="56"/>
      <c r="P208" s="49"/>
      <c r="Q208" s="49"/>
    </row>
    <row r="209" spans="1:17" s="4" customFormat="1" ht="20.100000000000001" customHeight="1">
      <c r="A209" s="65"/>
      <c r="B209" s="67"/>
      <c r="C209" s="57"/>
      <c r="D209" s="69"/>
      <c r="E209" s="69"/>
      <c r="F209" s="69"/>
      <c r="G209" s="69"/>
      <c r="H209" s="70"/>
      <c r="I209" s="87"/>
      <c r="J209" s="71"/>
      <c r="K209" s="71"/>
      <c r="L209" s="30" t="s">
        <v>9</v>
      </c>
      <c r="M209" s="17">
        <v>19065</v>
      </c>
      <c r="N209" s="71"/>
      <c r="O209" s="57"/>
      <c r="P209" s="49"/>
      <c r="Q209" s="49"/>
    </row>
    <row r="210" spans="1:17" s="4" customFormat="1" ht="20.100000000000001" customHeight="1">
      <c r="A210" s="65"/>
      <c r="B210" s="67"/>
      <c r="C210" s="57"/>
      <c r="D210" s="69"/>
      <c r="E210" s="69"/>
      <c r="F210" s="69"/>
      <c r="G210" s="69"/>
      <c r="H210" s="72">
        <v>2022</v>
      </c>
      <c r="I210" s="87"/>
      <c r="J210" s="71"/>
      <c r="K210" s="71"/>
      <c r="L210" s="30" t="s">
        <v>10</v>
      </c>
      <c r="M210" s="17">
        <v>19065</v>
      </c>
      <c r="N210" s="71"/>
      <c r="O210" s="57"/>
      <c r="P210" s="49"/>
      <c r="Q210" s="49"/>
    </row>
    <row r="211" spans="1:17" s="4" customFormat="1" ht="20.100000000000001" customHeight="1">
      <c r="A211" s="65"/>
      <c r="B211" s="67"/>
      <c r="C211" s="57"/>
      <c r="D211" s="69"/>
      <c r="E211" s="69"/>
      <c r="F211" s="69"/>
      <c r="G211" s="69"/>
      <c r="H211" s="72"/>
      <c r="I211" s="87"/>
      <c r="J211" s="71"/>
      <c r="K211" s="71"/>
      <c r="L211" s="30" t="s">
        <v>11</v>
      </c>
      <c r="M211" s="17">
        <v>0</v>
      </c>
      <c r="N211" s="71"/>
      <c r="O211" s="57"/>
      <c r="P211" s="49"/>
      <c r="Q211" s="49"/>
    </row>
    <row r="212" spans="1:17" s="4" customFormat="1" ht="20.100000000000001" customHeight="1">
      <c r="A212" s="65"/>
      <c r="B212" s="68"/>
      <c r="C212" s="58"/>
      <c r="D212" s="69"/>
      <c r="E212" s="69"/>
      <c r="F212" s="69"/>
      <c r="G212" s="69"/>
      <c r="H212" s="72"/>
      <c r="I212" s="88"/>
      <c r="J212" s="71"/>
      <c r="K212" s="71"/>
      <c r="L212" s="30" t="s">
        <v>12</v>
      </c>
      <c r="M212" s="17">
        <v>0</v>
      </c>
      <c r="N212" s="71"/>
      <c r="O212" s="58"/>
      <c r="P212" s="49"/>
      <c r="Q212" s="49"/>
    </row>
    <row r="213" spans="1:17" s="4" customFormat="1" ht="20.100000000000001" customHeight="1">
      <c r="A213" s="65">
        <v>37</v>
      </c>
      <c r="B213" s="66">
        <v>60014</v>
      </c>
      <c r="C213" s="56">
        <v>6050</v>
      </c>
      <c r="D213" s="69" t="s">
        <v>201</v>
      </c>
      <c r="E213" s="69"/>
      <c r="F213" s="69"/>
      <c r="G213" s="69" t="s">
        <v>17</v>
      </c>
      <c r="H213" s="70">
        <v>2022</v>
      </c>
      <c r="I213" s="86">
        <f>SUM(J213+K213+M213)</f>
        <v>200000</v>
      </c>
      <c r="J213" s="71">
        <v>0</v>
      </c>
      <c r="K213" s="71">
        <v>0</v>
      </c>
      <c r="L213" s="30" t="s">
        <v>8</v>
      </c>
      <c r="M213" s="41">
        <f>SUM(M214:M217)</f>
        <v>200000</v>
      </c>
      <c r="N213" s="71">
        <v>200000</v>
      </c>
      <c r="O213" s="56"/>
      <c r="P213" s="49"/>
      <c r="Q213" s="49"/>
    </row>
    <row r="214" spans="1:17" s="4" customFormat="1" ht="20.100000000000001" customHeight="1">
      <c r="A214" s="65"/>
      <c r="B214" s="67"/>
      <c r="C214" s="57"/>
      <c r="D214" s="69"/>
      <c r="E214" s="69"/>
      <c r="F214" s="69"/>
      <c r="G214" s="69"/>
      <c r="H214" s="70"/>
      <c r="I214" s="87"/>
      <c r="J214" s="71"/>
      <c r="K214" s="71"/>
      <c r="L214" s="30" t="s">
        <v>9</v>
      </c>
      <c r="M214" s="17">
        <v>100000</v>
      </c>
      <c r="N214" s="71"/>
      <c r="O214" s="57"/>
      <c r="P214" s="49"/>
      <c r="Q214" s="49"/>
    </row>
    <row r="215" spans="1:17" s="4" customFormat="1" ht="20.100000000000001" customHeight="1">
      <c r="A215" s="65"/>
      <c r="B215" s="67"/>
      <c r="C215" s="57"/>
      <c r="D215" s="69"/>
      <c r="E215" s="69"/>
      <c r="F215" s="69"/>
      <c r="G215" s="69"/>
      <c r="H215" s="72">
        <v>2022</v>
      </c>
      <c r="I215" s="87"/>
      <c r="J215" s="71"/>
      <c r="K215" s="71"/>
      <c r="L215" s="30" t="s">
        <v>10</v>
      </c>
      <c r="M215" s="17">
        <v>100000</v>
      </c>
      <c r="N215" s="71"/>
      <c r="O215" s="57"/>
      <c r="P215" s="49"/>
      <c r="Q215" s="49"/>
    </row>
    <row r="216" spans="1:17" s="4" customFormat="1" ht="20.100000000000001" customHeight="1">
      <c r="A216" s="65"/>
      <c r="B216" s="67"/>
      <c r="C216" s="57"/>
      <c r="D216" s="69"/>
      <c r="E216" s="69"/>
      <c r="F216" s="69"/>
      <c r="G216" s="69"/>
      <c r="H216" s="72"/>
      <c r="I216" s="87"/>
      <c r="J216" s="71"/>
      <c r="K216" s="71"/>
      <c r="L216" s="30" t="s">
        <v>11</v>
      </c>
      <c r="M216" s="17">
        <v>0</v>
      </c>
      <c r="N216" s="71"/>
      <c r="O216" s="57"/>
      <c r="P216" s="49"/>
      <c r="Q216" s="49"/>
    </row>
    <row r="217" spans="1:17" s="4" customFormat="1" ht="20.100000000000001" customHeight="1">
      <c r="A217" s="65"/>
      <c r="B217" s="68"/>
      <c r="C217" s="58"/>
      <c r="D217" s="69"/>
      <c r="E217" s="69"/>
      <c r="F217" s="69"/>
      <c r="G217" s="69"/>
      <c r="H217" s="72"/>
      <c r="I217" s="88"/>
      <c r="J217" s="71"/>
      <c r="K217" s="71"/>
      <c r="L217" s="30" t="s">
        <v>12</v>
      </c>
      <c r="M217" s="17">
        <v>0</v>
      </c>
      <c r="N217" s="71"/>
      <c r="O217" s="58"/>
      <c r="P217" s="49"/>
      <c r="Q217" s="49"/>
    </row>
    <row r="218" spans="1:17" s="4" customFormat="1" ht="20.100000000000001" customHeight="1">
      <c r="A218" s="65">
        <v>38</v>
      </c>
      <c r="B218" s="66">
        <v>60014</v>
      </c>
      <c r="C218" s="56">
        <v>6050</v>
      </c>
      <c r="D218" s="69" t="s">
        <v>122</v>
      </c>
      <c r="E218" s="69"/>
      <c r="F218" s="69"/>
      <c r="G218" s="69" t="s">
        <v>17</v>
      </c>
      <c r="H218" s="70">
        <v>2021</v>
      </c>
      <c r="I218" s="86">
        <f>SUM(J218+K218+M218)</f>
        <v>1992133.75</v>
      </c>
      <c r="J218" s="71">
        <v>0</v>
      </c>
      <c r="K218" s="71">
        <v>500000</v>
      </c>
      <c r="L218" s="30" t="s">
        <v>8</v>
      </c>
      <c r="M218" s="41">
        <f>SUM(M219:M222)</f>
        <v>1492133.75</v>
      </c>
      <c r="N218" s="71">
        <v>1992133.75</v>
      </c>
      <c r="O218" s="56"/>
      <c r="P218" s="49"/>
      <c r="Q218" s="49"/>
    </row>
    <row r="219" spans="1:17" s="4" customFormat="1" ht="20.100000000000001" customHeight="1">
      <c r="A219" s="65"/>
      <c r="B219" s="67"/>
      <c r="C219" s="57"/>
      <c r="D219" s="69"/>
      <c r="E219" s="69"/>
      <c r="F219" s="69"/>
      <c r="G219" s="69"/>
      <c r="H219" s="70"/>
      <c r="I219" s="87"/>
      <c r="J219" s="71"/>
      <c r="K219" s="71"/>
      <c r="L219" s="30" t="s">
        <v>9</v>
      </c>
      <c r="M219" s="17">
        <v>540029.36</v>
      </c>
      <c r="N219" s="71"/>
      <c r="O219" s="57"/>
      <c r="P219" s="49"/>
      <c r="Q219" s="49"/>
    </row>
    <row r="220" spans="1:17" s="4" customFormat="1" ht="20.100000000000001" customHeight="1">
      <c r="A220" s="65"/>
      <c r="B220" s="67"/>
      <c r="C220" s="57"/>
      <c r="D220" s="69"/>
      <c r="E220" s="69"/>
      <c r="F220" s="69"/>
      <c r="G220" s="69"/>
      <c r="H220" s="72">
        <v>2022</v>
      </c>
      <c r="I220" s="87"/>
      <c r="J220" s="71"/>
      <c r="K220" s="71"/>
      <c r="L220" s="30" t="s">
        <v>10</v>
      </c>
      <c r="M220" s="17">
        <v>515029.36</v>
      </c>
      <c r="N220" s="71"/>
      <c r="O220" s="57"/>
      <c r="P220" s="49"/>
      <c r="Q220" s="49"/>
    </row>
    <row r="221" spans="1:17" s="4" customFormat="1" ht="20.100000000000001" customHeight="1">
      <c r="A221" s="65"/>
      <c r="B221" s="67"/>
      <c r="C221" s="57"/>
      <c r="D221" s="69"/>
      <c r="E221" s="69"/>
      <c r="F221" s="69"/>
      <c r="G221" s="69"/>
      <c r="H221" s="72"/>
      <c r="I221" s="87"/>
      <c r="J221" s="71"/>
      <c r="K221" s="71"/>
      <c r="L221" s="30" t="s">
        <v>11</v>
      </c>
      <c r="M221" s="17">
        <v>0</v>
      </c>
      <c r="N221" s="71"/>
      <c r="O221" s="57"/>
      <c r="P221" s="49"/>
      <c r="Q221" s="49"/>
    </row>
    <row r="222" spans="1:17" s="4" customFormat="1" ht="20.100000000000001" customHeight="1">
      <c r="A222" s="65"/>
      <c r="B222" s="68"/>
      <c r="C222" s="58"/>
      <c r="D222" s="69"/>
      <c r="E222" s="69"/>
      <c r="F222" s="69"/>
      <c r="G222" s="69"/>
      <c r="H222" s="72"/>
      <c r="I222" s="88"/>
      <c r="J222" s="71"/>
      <c r="K222" s="71"/>
      <c r="L222" s="30" t="s">
        <v>18</v>
      </c>
      <c r="M222" s="17">
        <v>437075.03</v>
      </c>
      <c r="N222" s="71"/>
      <c r="O222" s="58"/>
      <c r="P222" s="49"/>
      <c r="Q222" s="49"/>
    </row>
    <row r="223" spans="1:17" s="4" customFormat="1" ht="20.100000000000001" customHeight="1">
      <c r="A223" s="65">
        <v>39</v>
      </c>
      <c r="B223" s="66">
        <v>60014</v>
      </c>
      <c r="C223" s="56">
        <v>6050</v>
      </c>
      <c r="D223" s="69" t="s">
        <v>202</v>
      </c>
      <c r="E223" s="69"/>
      <c r="F223" s="69"/>
      <c r="G223" s="69" t="s">
        <v>17</v>
      </c>
      <c r="H223" s="70">
        <v>2022</v>
      </c>
      <c r="I223" s="86">
        <f>SUM(J223+K223+M223)</f>
        <v>20000</v>
      </c>
      <c r="J223" s="71">
        <v>0</v>
      </c>
      <c r="K223" s="71">
        <v>0</v>
      </c>
      <c r="L223" s="30" t="s">
        <v>8</v>
      </c>
      <c r="M223" s="41">
        <f>SUM(M224:M227)</f>
        <v>20000</v>
      </c>
      <c r="N223" s="71">
        <f>M224+M227+K223</f>
        <v>20000</v>
      </c>
      <c r="O223" s="56"/>
      <c r="P223" s="49"/>
      <c r="Q223" s="49"/>
    </row>
    <row r="224" spans="1:17" s="4" customFormat="1" ht="20.100000000000001" customHeight="1">
      <c r="A224" s="65"/>
      <c r="B224" s="67"/>
      <c r="C224" s="57"/>
      <c r="D224" s="69"/>
      <c r="E224" s="69"/>
      <c r="F224" s="69"/>
      <c r="G224" s="69"/>
      <c r="H224" s="70"/>
      <c r="I224" s="87"/>
      <c r="J224" s="71"/>
      <c r="K224" s="71"/>
      <c r="L224" s="30" t="s">
        <v>9</v>
      </c>
      <c r="M224" s="17">
        <v>20000</v>
      </c>
      <c r="N224" s="71"/>
      <c r="O224" s="57"/>
      <c r="P224" s="49"/>
      <c r="Q224" s="49"/>
    </row>
    <row r="225" spans="1:17" s="4" customFormat="1" ht="20.100000000000001" customHeight="1">
      <c r="A225" s="65"/>
      <c r="B225" s="67"/>
      <c r="C225" s="57"/>
      <c r="D225" s="69"/>
      <c r="E225" s="69"/>
      <c r="F225" s="69"/>
      <c r="G225" s="69"/>
      <c r="H225" s="72">
        <v>2022</v>
      </c>
      <c r="I225" s="87"/>
      <c r="J225" s="71"/>
      <c r="K225" s="71"/>
      <c r="L225" s="30" t="s">
        <v>10</v>
      </c>
      <c r="M225" s="17">
        <v>0</v>
      </c>
      <c r="N225" s="71"/>
      <c r="O225" s="57"/>
      <c r="P225" s="49"/>
      <c r="Q225" s="49"/>
    </row>
    <row r="226" spans="1:17" s="4" customFormat="1" ht="20.100000000000001" customHeight="1">
      <c r="A226" s="65"/>
      <c r="B226" s="67"/>
      <c r="C226" s="57"/>
      <c r="D226" s="69"/>
      <c r="E226" s="69"/>
      <c r="F226" s="69"/>
      <c r="G226" s="69"/>
      <c r="H226" s="72"/>
      <c r="I226" s="87"/>
      <c r="J226" s="71"/>
      <c r="K226" s="71"/>
      <c r="L226" s="30" t="s">
        <v>11</v>
      </c>
      <c r="M226" s="17">
        <v>0</v>
      </c>
      <c r="N226" s="71"/>
      <c r="O226" s="57"/>
      <c r="P226" s="49"/>
      <c r="Q226" s="49"/>
    </row>
    <row r="227" spans="1:17" s="4" customFormat="1" ht="20.100000000000001" customHeight="1">
      <c r="A227" s="65"/>
      <c r="B227" s="68"/>
      <c r="C227" s="58"/>
      <c r="D227" s="69"/>
      <c r="E227" s="69"/>
      <c r="F227" s="69"/>
      <c r="G227" s="69"/>
      <c r="H227" s="72"/>
      <c r="I227" s="88"/>
      <c r="J227" s="71"/>
      <c r="K227" s="71"/>
      <c r="L227" s="30" t="s">
        <v>18</v>
      </c>
      <c r="M227" s="17">
        <v>0</v>
      </c>
      <c r="N227" s="71"/>
      <c r="O227" s="58"/>
      <c r="P227" s="49"/>
      <c r="Q227" s="49"/>
    </row>
    <row r="228" spans="1:17" s="4" customFormat="1" ht="20.100000000000001" customHeight="1">
      <c r="A228" s="65" t="s">
        <v>169</v>
      </c>
      <c r="B228" s="66">
        <v>60014</v>
      </c>
      <c r="C228" s="56">
        <v>6050</v>
      </c>
      <c r="D228" s="69" t="s">
        <v>203</v>
      </c>
      <c r="E228" s="69"/>
      <c r="F228" s="69"/>
      <c r="G228" s="69" t="s">
        <v>17</v>
      </c>
      <c r="H228" s="70">
        <v>2022</v>
      </c>
      <c r="I228" s="86">
        <f>SUM(J228+K228+M228)</f>
        <v>40000</v>
      </c>
      <c r="J228" s="71">
        <v>0</v>
      </c>
      <c r="K228" s="71">
        <v>0</v>
      </c>
      <c r="L228" s="30" t="s">
        <v>8</v>
      </c>
      <c r="M228" s="41">
        <f>SUM(M229:M232)</f>
        <v>40000</v>
      </c>
      <c r="N228" s="71">
        <f>M229+M232+K228</f>
        <v>40000</v>
      </c>
      <c r="O228" s="56"/>
      <c r="P228" s="49"/>
      <c r="Q228" s="49"/>
    </row>
    <row r="229" spans="1:17" s="4" customFormat="1" ht="20.100000000000001" customHeight="1">
      <c r="A229" s="65"/>
      <c r="B229" s="67"/>
      <c r="C229" s="57"/>
      <c r="D229" s="69"/>
      <c r="E229" s="69"/>
      <c r="F229" s="69"/>
      <c r="G229" s="69"/>
      <c r="H229" s="70"/>
      <c r="I229" s="87"/>
      <c r="J229" s="71"/>
      <c r="K229" s="71"/>
      <c r="L229" s="30" t="s">
        <v>9</v>
      </c>
      <c r="M229" s="17">
        <v>40000</v>
      </c>
      <c r="N229" s="71"/>
      <c r="O229" s="57"/>
      <c r="P229" s="49"/>
      <c r="Q229" s="49"/>
    </row>
    <row r="230" spans="1:17" s="4" customFormat="1" ht="20.100000000000001" customHeight="1">
      <c r="A230" s="65"/>
      <c r="B230" s="67"/>
      <c r="C230" s="57"/>
      <c r="D230" s="69"/>
      <c r="E230" s="69"/>
      <c r="F230" s="69"/>
      <c r="G230" s="69"/>
      <c r="H230" s="72">
        <v>2022</v>
      </c>
      <c r="I230" s="87"/>
      <c r="J230" s="71"/>
      <c r="K230" s="71"/>
      <c r="L230" s="30" t="s">
        <v>10</v>
      </c>
      <c r="M230" s="17">
        <v>0</v>
      </c>
      <c r="N230" s="71"/>
      <c r="O230" s="57"/>
      <c r="P230" s="49"/>
      <c r="Q230" s="49"/>
    </row>
    <row r="231" spans="1:17" s="4" customFormat="1" ht="20.100000000000001" customHeight="1">
      <c r="A231" s="65"/>
      <c r="B231" s="67"/>
      <c r="C231" s="57"/>
      <c r="D231" s="69"/>
      <c r="E231" s="69"/>
      <c r="F231" s="69"/>
      <c r="G231" s="69"/>
      <c r="H231" s="72"/>
      <c r="I231" s="87"/>
      <c r="J231" s="71"/>
      <c r="K231" s="71"/>
      <c r="L231" s="30" t="s">
        <v>11</v>
      </c>
      <c r="M231" s="17">
        <v>0</v>
      </c>
      <c r="N231" s="71"/>
      <c r="O231" s="57"/>
      <c r="P231" s="49"/>
      <c r="Q231" s="49"/>
    </row>
    <row r="232" spans="1:17" s="4" customFormat="1" ht="20.100000000000001" customHeight="1">
      <c r="A232" s="65"/>
      <c r="B232" s="68"/>
      <c r="C232" s="58"/>
      <c r="D232" s="69"/>
      <c r="E232" s="69"/>
      <c r="F232" s="69"/>
      <c r="G232" s="69"/>
      <c r="H232" s="72"/>
      <c r="I232" s="88"/>
      <c r="J232" s="71"/>
      <c r="K232" s="71"/>
      <c r="L232" s="30" t="s">
        <v>18</v>
      </c>
      <c r="M232" s="17">
        <v>0</v>
      </c>
      <c r="N232" s="71"/>
      <c r="O232" s="58"/>
      <c r="P232" s="49"/>
      <c r="Q232" s="49"/>
    </row>
    <row r="233" spans="1:17" s="4" customFormat="1" ht="20.100000000000001" customHeight="1">
      <c r="A233" s="65">
        <v>40</v>
      </c>
      <c r="B233" s="66">
        <v>60014</v>
      </c>
      <c r="C233" s="56">
        <v>6050</v>
      </c>
      <c r="D233" s="69" t="s">
        <v>34</v>
      </c>
      <c r="E233" s="69"/>
      <c r="F233" s="69"/>
      <c r="G233" s="69" t="s">
        <v>17</v>
      </c>
      <c r="H233" s="70">
        <v>2021</v>
      </c>
      <c r="I233" s="71">
        <f>SUM(J233+K233+M233)</f>
        <v>1864479.96</v>
      </c>
      <c r="J233" s="71">
        <v>0</v>
      </c>
      <c r="K233" s="71">
        <v>250000</v>
      </c>
      <c r="L233" s="30" t="s">
        <v>8</v>
      </c>
      <c r="M233" s="41">
        <f>SUM(M234:M237)</f>
        <v>1614479.96</v>
      </c>
      <c r="N233" s="71">
        <v>1864479.96</v>
      </c>
      <c r="O233" s="56"/>
      <c r="P233" s="49"/>
      <c r="Q233" s="49"/>
    </row>
    <row r="234" spans="1:17" s="4" customFormat="1" ht="20.100000000000001" customHeight="1">
      <c r="A234" s="65"/>
      <c r="B234" s="67"/>
      <c r="C234" s="57"/>
      <c r="D234" s="69"/>
      <c r="E234" s="69"/>
      <c r="F234" s="69"/>
      <c r="G234" s="69"/>
      <c r="H234" s="70"/>
      <c r="I234" s="71"/>
      <c r="J234" s="71"/>
      <c r="K234" s="71"/>
      <c r="L234" s="30" t="s">
        <v>9</v>
      </c>
      <c r="M234" s="17">
        <v>608539.98</v>
      </c>
      <c r="N234" s="71"/>
      <c r="O234" s="157"/>
      <c r="P234" s="49"/>
      <c r="Q234" s="49"/>
    </row>
    <row r="235" spans="1:17" s="4" customFormat="1" ht="20.100000000000001" customHeight="1">
      <c r="A235" s="65"/>
      <c r="B235" s="67"/>
      <c r="C235" s="57"/>
      <c r="D235" s="69"/>
      <c r="E235" s="69"/>
      <c r="F235" s="69"/>
      <c r="G235" s="69"/>
      <c r="H235" s="72">
        <v>2022</v>
      </c>
      <c r="I235" s="71"/>
      <c r="J235" s="71"/>
      <c r="K235" s="71"/>
      <c r="L235" s="30" t="s">
        <v>10</v>
      </c>
      <c r="M235" s="17">
        <v>608539.98</v>
      </c>
      <c r="N235" s="71"/>
      <c r="O235" s="157"/>
      <c r="P235" s="49"/>
      <c r="Q235" s="49"/>
    </row>
    <row r="236" spans="1:17" s="4" customFormat="1" ht="20.100000000000001" customHeight="1">
      <c r="A236" s="65"/>
      <c r="B236" s="67"/>
      <c r="C236" s="57"/>
      <c r="D236" s="69"/>
      <c r="E236" s="69"/>
      <c r="F236" s="69"/>
      <c r="G236" s="69"/>
      <c r="H236" s="72"/>
      <c r="I236" s="71"/>
      <c r="J236" s="71"/>
      <c r="K236" s="71"/>
      <c r="L236" s="31" t="s">
        <v>11</v>
      </c>
      <c r="M236" s="17">
        <v>0</v>
      </c>
      <c r="N236" s="71"/>
      <c r="O236" s="157"/>
      <c r="P236" s="49"/>
      <c r="Q236" s="49"/>
    </row>
    <row r="237" spans="1:17" s="4" customFormat="1" ht="20.100000000000001" customHeight="1">
      <c r="A237" s="65"/>
      <c r="B237" s="68"/>
      <c r="C237" s="58"/>
      <c r="D237" s="69"/>
      <c r="E237" s="69"/>
      <c r="F237" s="69"/>
      <c r="G237" s="69"/>
      <c r="H237" s="72"/>
      <c r="I237" s="71"/>
      <c r="J237" s="71"/>
      <c r="K237" s="71"/>
      <c r="L237" s="30" t="s">
        <v>18</v>
      </c>
      <c r="M237" s="17">
        <v>397400</v>
      </c>
      <c r="N237" s="71"/>
      <c r="O237" s="161"/>
      <c r="P237" s="49"/>
      <c r="Q237" s="49"/>
    </row>
    <row r="238" spans="1:17" s="4" customFormat="1" ht="20.100000000000001" customHeight="1">
      <c r="A238" s="65">
        <v>41</v>
      </c>
      <c r="B238" s="66">
        <v>60014</v>
      </c>
      <c r="C238" s="56">
        <v>6050</v>
      </c>
      <c r="D238" s="69" t="s">
        <v>35</v>
      </c>
      <c r="E238" s="69"/>
      <c r="F238" s="69"/>
      <c r="G238" s="69" t="s">
        <v>17</v>
      </c>
      <c r="H238" s="70">
        <v>2021</v>
      </c>
      <c r="I238" s="71">
        <f>SUM(J238+K238+M238)</f>
        <v>31980</v>
      </c>
      <c r="J238" s="71">
        <v>6765</v>
      </c>
      <c r="K238" s="71">
        <v>0</v>
      </c>
      <c r="L238" s="30" t="s">
        <v>8</v>
      </c>
      <c r="M238" s="41">
        <f>SUM(M239:M242)</f>
        <v>25215</v>
      </c>
      <c r="N238" s="71">
        <f>M239+M240</f>
        <v>25215</v>
      </c>
      <c r="O238" s="56"/>
      <c r="P238" s="49"/>
      <c r="Q238" s="49"/>
    </row>
    <row r="239" spans="1:17" s="4" customFormat="1" ht="20.100000000000001" customHeight="1">
      <c r="A239" s="65"/>
      <c r="B239" s="67"/>
      <c r="C239" s="57"/>
      <c r="D239" s="69"/>
      <c r="E239" s="69"/>
      <c r="F239" s="69"/>
      <c r="G239" s="69"/>
      <c r="H239" s="70"/>
      <c r="I239" s="71"/>
      <c r="J239" s="71"/>
      <c r="K239" s="71"/>
      <c r="L239" s="30" t="s">
        <v>9</v>
      </c>
      <c r="M239" s="17">
        <v>15990</v>
      </c>
      <c r="N239" s="71"/>
      <c r="O239" s="57"/>
      <c r="P239" s="49"/>
      <c r="Q239" s="49"/>
    </row>
    <row r="240" spans="1:17" s="4" customFormat="1" ht="20.100000000000001" customHeight="1">
      <c r="A240" s="65"/>
      <c r="B240" s="67"/>
      <c r="C240" s="57"/>
      <c r="D240" s="69"/>
      <c r="E240" s="69"/>
      <c r="F240" s="69"/>
      <c r="G240" s="69"/>
      <c r="H240" s="72">
        <v>2022</v>
      </c>
      <c r="I240" s="71"/>
      <c r="J240" s="71"/>
      <c r="K240" s="71"/>
      <c r="L240" s="30" t="s">
        <v>10</v>
      </c>
      <c r="M240" s="17">
        <v>9225</v>
      </c>
      <c r="N240" s="71"/>
      <c r="O240" s="57"/>
      <c r="P240" s="49"/>
      <c r="Q240" s="49"/>
    </row>
    <row r="241" spans="1:17" s="4" customFormat="1" ht="20.100000000000001" customHeight="1">
      <c r="A241" s="65"/>
      <c r="B241" s="67"/>
      <c r="C241" s="57"/>
      <c r="D241" s="69"/>
      <c r="E241" s="69"/>
      <c r="F241" s="69"/>
      <c r="G241" s="69"/>
      <c r="H241" s="72"/>
      <c r="I241" s="71"/>
      <c r="J241" s="71"/>
      <c r="K241" s="71"/>
      <c r="L241" s="30" t="s">
        <v>11</v>
      </c>
      <c r="M241" s="17">
        <v>0</v>
      </c>
      <c r="N241" s="71"/>
      <c r="O241" s="57"/>
      <c r="P241" s="49"/>
      <c r="Q241" s="49"/>
    </row>
    <row r="242" spans="1:17" s="4" customFormat="1" ht="20.100000000000001" customHeight="1">
      <c r="A242" s="65"/>
      <c r="B242" s="68"/>
      <c r="C242" s="58"/>
      <c r="D242" s="69"/>
      <c r="E242" s="69"/>
      <c r="F242" s="69"/>
      <c r="G242" s="69"/>
      <c r="H242" s="72"/>
      <c r="I242" s="71"/>
      <c r="J242" s="71"/>
      <c r="K242" s="71"/>
      <c r="L242" s="30" t="s">
        <v>12</v>
      </c>
      <c r="M242" s="17">
        <v>0</v>
      </c>
      <c r="N242" s="71"/>
      <c r="O242" s="58"/>
      <c r="P242" s="49"/>
      <c r="Q242" s="49"/>
    </row>
    <row r="243" spans="1:17" s="4" customFormat="1" ht="20.100000000000001" customHeight="1">
      <c r="A243" s="65">
        <v>42</v>
      </c>
      <c r="B243" s="66">
        <v>60014</v>
      </c>
      <c r="C243" s="56">
        <v>6050</v>
      </c>
      <c r="D243" s="69" t="s">
        <v>36</v>
      </c>
      <c r="E243" s="69"/>
      <c r="F243" s="69"/>
      <c r="G243" s="69" t="s">
        <v>17</v>
      </c>
      <c r="H243" s="70">
        <v>2022</v>
      </c>
      <c r="I243" s="71">
        <f>SUM(J243+K243+M243)</f>
        <v>100000</v>
      </c>
      <c r="J243" s="71">
        <v>0</v>
      </c>
      <c r="K243" s="71">
        <v>0</v>
      </c>
      <c r="L243" s="30" t="s">
        <v>8</v>
      </c>
      <c r="M243" s="41">
        <f>SUM(M244:M247)</f>
        <v>100000</v>
      </c>
      <c r="N243" s="71">
        <v>0</v>
      </c>
      <c r="O243" s="56"/>
      <c r="P243" s="49"/>
      <c r="Q243" s="49"/>
    </row>
    <row r="244" spans="1:17" s="4" customFormat="1" ht="20.100000000000001" customHeight="1">
      <c r="A244" s="65"/>
      <c r="B244" s="67"/>
      <c r="C244" s="57"/>
      <c r="D244" s="69"/>
      <c r="E244" s="69"/>
      <c r="F244" s="69"/>
      <c r="G244" s="69"/>
      <c r="H244" s="70"/>
      <c r="I244" s="71"/>
      <c r="J244" s="71"/>
      <c r="K244" s="71"/>
      <c r="L244" s="30" t="s">
        <v>9</v>
      </c>
      <c r="M244" s="17">
        <v>50000</v>
      </c>
      <c r="N244" s="71"/>
      <c r="O244" s="57"/>
      <c r="P244" s="49"/>
      <c r="Q244" s="49"/>
    </row>
    <row r="245" spans="1:17" s="4" customFormat="1" ht="20.100000000000001" customHeight="1">
      <c r="A245" s="65"/>
      <c r="B245" s="67"/>
      <c r="C245" s="57"/>
      <c r="D245" s="69"/>
      <c r="E245" s="69"/>
      <c r="F245" s="69"/>
      <c r="G245" s="69"/>
      <c r="H245" s="72">
        <v>2022</v>
      </c>
      <c r="I245" s="71"/>
      <c r="J245" s="71"/>
      <c r="K245" s="71"/>
      <c r="L245" s="30" t="s">
        <v>10</v>
      </c>
      <c r="M245" s="17">
        <v>50000</v>
      </c>
      <c r="N245" s="71"/>
      <c r="O245" s="57"/>
      <c r="P245" s="49"/>
      <c r="Q245" s="49"/>
    </row>
    <row r="246" spans="1:17" s="4" customFormat="1" ht="20.100000000000001" customHeight="1">
      <c r="A246" s="65"/>
      <c r="B246" s="67"/>
      <c r="C246" s="57"/>
      <c r="D246" s="69"/>
      <c r="E246" s="69"/>
      <c r="F246" s="69"/>
      <c r="G246" s="69"/>
      <c r="H246" s="72"/>
      <c r="I246" s="71"/>
      <c r="J246" s="71"/>
      <c r="K246" s="71"/>
      <c r="L246" s="30" t="s">
        <v>11</v>
      </c>
      <c r="M246" s="17">
        <v>0</v>
      </c>
      <c r="N246" s="71"/>
      <c r="O246" s="57"/>
      <c r="P246" s="49"/>
      <c r="Q246" s="49"/>
    </row>
    <row r="247" spans="1:17" s="4" customFormat="1" ht="20.100000000000001" customHeight="1">
      <c r="A247" s="65"/>
      <c r="B247" s="68"/>
      <c r="C247" s="58"/>
      <c r="D247" s="69"/>
      <c r="E247" s="69"/>
      <c r="F247" s="69"/>
      <c r="G247" s="69"/>
      <c r="H247" s="72"/>
      <c r="I247" s="71"/>
      <c r="J247" s="71"/>
      <c r="K247" s="71"/>
      <c r="L247" s="30" t="s">
        <v>12</v>
      </c>
      <c r="M247" s="17">
        <v>0</v>
      </c>
      <c r="N247" s="71"/>
      <c r="O247" s="58"/>
      <c r="P247" s="49"/>
      <c r="Q247" s="49"/>
    </row>
    <row r="248" spans="1:17" s="4" customFormat="1" ht="20.100000000000001" customHeight="1">
      <c r="A248" s="65">
        <v>43</v>
      </c>
      <c r="B248" s="66">
        <v>60014</v>
      </c>
      <c r="C248" s="56">
        <v>6050</v>
      </c>
      <c r="D248" s="69" t="s">
        <v>91</v>
      </c>
      <c r="E248" s="69"/>
      <c r="F248" s="69"/>
      <c r="G248" s="69" t="s">
        <v>17</v>
      </c>
      <c r="H248" s="70">
        <v>2022</v>
      </c>
      <c r="I248" s="71">
        <f>SUM(J248+K248+M248)</f>
        <v>119851.2</v>
      </c>
      <c r="J248" s="71">
        <v>0</v>
      </c>
      <c r="K248" s="71">
        <v>0</v>
      </c>
      <c r="L248" s="12" t="s">
        <v>8</v>
      </c>
      <c r="M248" s="41">
        <f>SUM(M249:M252)</f>
        <v>119851.2</v>
      </c>
      <c r="N248" s="71">
        <v>119851.2</v>
      </c>
      <c r="O248" s="53"/>
      <c r="P248" s="49"/>
      <c r="Q248" s="49"/>
    </row>
    <row r="249" spans="1:17" s="4" customFormat="1" ht="20.100000000000001" customHeight="1">
      <c r="A249" s="65"/>
      <c r="B249" s="67"/>
      <c r="C249" s="57"/>
      <c r="D249" s="69"/>
      <c r="E249" s="69"/>
      <c r="F249" s="69"/>
      <c r="G249" s="69"/>
      <c r="H249" s="70"/>
      <c r="I249" s="71"/>
      <c r="J249" s="71"/>
      <c r="K249" s="71"/>
      <c r="L249" s="30" t="s">
        <v>9</v>
      </c>
      <c r="M249" s="17">
        <v>59925.599999999999</v>
      </c>
      <c r="N249" s="71"/>
      <c r="O249" s="54"/>
      <c r="P249" s="49"/>
      <c r="Q249" s="49"/>
    </row>
    <row r="250" spans="1:17" s="4" customFormat="1" ht="20.100000000000001" customHeight="1">
      <c r="A250" s="65"/>
      <c r="B250" s="67"/>
      <c r="C250" s="57"/>
      <c r="D250" s="69"/>
      <c r="E250" s="69"/>
      <c r="F250" s="69"/>
      <c r="G250" s="69"/>
      <c r="H250" s="72">
        <v>2022</v>
      </c>
      <c r="I250" s="71"/>
      <c r="J250" s="71"/>
      <c r="K250" s="71"/>
      <c r="L250" s="30" t="s">
        <v>10</v>
      </c>
      <c r="M250" s="17">
        <v>59925.599999999999</v>
      </c>
      <c r="N250" s="71"/>
      <c r="O250" s="54"/>
      <c r="P250" s="49"/>
      <c r="Q250" s="49"/>
    </row>
    <row r="251" spans="1:17" s="4" customFormat="1" ht="20.100000000000001" customHeight="1">
      <c r="A251" s="65"/>
      <c r="B251" s="67"/>
      <c r="C251" s="57"/>
      <c r="D251" s="69"/>
      <c r="E251" s="69"/>
      <c r="F251" s="69"/>
      <c r="G251" s="69"/>
      <c r="H251" s="72"/>
      <c r="I251" s="71"/>
      <c r="J251" s="71"/>
      <c r="K251" s="71"/>
      <c r="L251" s="30" t="s">
        <v>11</v>
      </c>
      <c r="M251" s="17">
        <v>0</v>
      </c>
      <c r="N251" s="71"/>
      <c r="O251" s="54"/>
      <c r="P251" s="49"/>
      <c r="Q251" s="49"/>
    </row>
    <row r="252" spans="1:17" s="4" customFormat="1" ht="20.100000000000001" customHeight="1">
      <c r="A252" s="65"/>
      <c r="B252" s="68"/>
      <c r="C252" s="58"/>
      <c r="D252" s="69"/>
      <c r="E252" s="69"/>
      <c r="F252" s="69"/>
      <c r="G252" s="69"/>
      <c r="H252" s="72"/>
      <c r="I252" s="71"/>
      <c r="J252" s="71"/>
      <c r="K252" s="71"/>
      <c r="L252" s="30" t="s">
        <v>12</v>
      </c>
      <c r="M252" s="17">
        <v>0</v>
      </c>
      <c r="N252" s="71"/>
      <c r="O252" s="55"/>
      <c r="P252" s="49"/>
      <c r="Q252" s="49"/>
    </row>
    <row r="253" spans="1:17" s="4" customFormat="1" ht="20.100000000000001" customHeight="1">
      <c r="A253" s="65">
        <v>44</v>
      </c>
      <c r="B253" s="66">
        <v>60014</v>
      </c>
      <c r="C253" s="56">
        <v>6050</v>
      </c>
      <c r="D253" s="69" t="s">
        <v>204</v>
      </c>
      <c r="E253" s="69"/>
      <c r="F253" s="69"/>
      <c r="G253" s="69" t="s">
        <v>186</v>
      </c>
      <c r="H253" s="70">
        <v>2020</v>
      </c>
      <c r="I253" s="71">
        <f>SUM(J253+K253+M253)</f>
        <v>97785</v>
      </c>
      <c r="J253" s="71">
        <v>52275</v>
      </c>
      <c r="K253" s="71">
        <v>0</v>
      </c>
      <c r="L253" s="30" t="s">
        <v>8</v>
      </c>
      <c r="M253" s="41">
        <f>SUM(M254:M257)</f>
        <v>45510</v>
      </c>
      <c r="N253" s="71">
        <f>M254+M257</f>
        <v>45510</v>
      </c>
      <c r="O253" s="56"/>
      <c r="P253" s="49"/>
      <c r="Q253" s="49"/>
    </row>
    <row r="254" spans="1:17" s="4" customFormat="1" ht="20.100000000000001" customHeight="1">
      <c r="A254" s="65"/>
      <c r="B254" s="67"/>
      <c r="C254" s="57"/>
      <c r="D254" s="69"/>
      <c r="E254" s="69"/>
      <c r="F254" s="69"/>
      <c r="G254" s="69"/>
      <c r="H254" s="70"/>
      <c r="I254" s="71"/>
      <c r="J254" s="71"/>
      <c r="K254" s="71"/>
      <c r="L254" s="30" t="s">
        <v>9</v>
      </c>
      <c r="M254" s="17">
        <v>45510</v>
      </c>
      <c r="N254" s="71"/>
      <c r="O254" s="57"/>
      <c r="P254" s="49"/>
      <c r="Q254" s="49"/>
    </row>
    <row r="255" spans="1:17" s="4" customFormat="1" ht="20.100000000000001" customHeight="1">
      <c r="A255" s="65"/>
      <c r="B255" s="67"/>
      <c r="C255" s="57"/>
      <c r="D255" s="69"/>
      <c r="E255" s="69"/>
      <c r="F255" s="69"/>
      <c r="G255" s="69"/>
      <c r="H255" s="72">
        <v>2022</v>
      </c>
      <c r="I255" s="71"/>
      <c r="J255" s="71"/>
      <c r="K255" s="71"/>
      <c r="L255" s="30" t="s">
        <v>10</v>
      </c>
      <c r="M255" s="17">
        <v>0</v>
      </c>
      <c r="N255" s="71"/>
      <c r="O255" s="57"/>
      <c r="P255" s="49"/>
      <c r="Q255" s="49"/>
    </row>
    <row r="256" spans="1:17" s="4" customFormat="1" ht="20.100000000000001" customHeight="1">
      <c r="A256" s="65"/>
      <c r="B256" s="67"/>
      <c r="C256" s="57"/>
      <c r="D256" s="69"/>
      <c r="E256" s="69"/>
      <c r="F256" s="69"/>
      <c r="G256" s="69"/>
      <c r="H256" s="72"/>
      <c r="I256" s="71"/>
      <c r="J256" s="71"/>
      <c r="K256" s="71"/>
      <c r="L256" s="30" t="s">
        <v>11</v>
      </c>
      <c r="M256" s="17">
        <v>0</v>
      </c>
      <c r="N256" s="71"/>
      <c r="O256" s="57"/>
      <c r="P256" s="49"/>
      <c r="Q256" s="49"/>
    </row>
    <row r="257" spans="1:17" s="4" customFormat="1" ht="20.100000000000001" customHeight="1">
      <c r="A257" s="65"/>
      <c r="B257" s="68"/>
      <c r="C257" s="58"/>
      <c r="D257" s="69"/>
      <c r="E257" s="69"/>
      <c r="F257" s="69"/>
      <c r="G257" s="69"/>
      <c r="H257" s="72"/>
      <c r="I257" s="71"/>
      <c r="J257" s="71"/>
      <c r="K257" s="71"/>
      <c r="L257" s="30" t="s">
        <v>12</v>
      </c>
      <c r="M257" s="17">
        <v>0</v>
      </c>
      <c r="N257" s="71"/>
      <c r="O257" s="58"/>
      <c r="P257" s="49"/>
      <c r="Q257" s="49"/>
    </row>
    <row r="258" spans="1:17" s="4" customFormat="1" ht="20.100000000000001" customHeight="1">
      <c r="A258" s="65">
        <v>45</v>
      </c>
      <c r="B258" s="66">
        <v>60014</v>
      </c>
      <c r="C258" s="56">
        <v>6050</v>
      </c>
      <c r="D258" s="69" t="s">
        <v>37</v>
      </c>
      <c r="E258" s="69"/>
      <c r="F258" s="69"/>
      <c r="G258" s="69" t="s">
        <v>17</v>
      </c>
      <c r="H258" s="70">
        <v>2022</v>
      </c>
      <c r="I258" s="86">
        <f>SUM(J258+K258+M258)</f>
        <v>250000</v>
      </c>
      <c r="J258" s="71">
        <v>0</v>
      </c>
      <c r="K258" s="71">
        <v>0</v>
      </c>
      <c r="L258" s="30" t="s">
        <v>8</v>
      </c>
      <c r="M258" s="41">
        <f>SUM(M259:M262)</f>
        <v>250000</v>
      </c>
      <c r="N258" s="71">
        <f>M259</f>
        <v>125000</v>
      </c>
      <c r="O258" s="56"/>
      <c r="P258" s="49"/>
      <c r="Q258" s="49"/>
    </row>
    <row r="259" spans="1:17" s="4" customFormat="1" ht="20.100000000000001" customHeight="1">
      <c r="A259" s="65"/>
      <c r="B259" s="67"/>
      <c r="C259" s="57"/>
      <c r="D259" s="69"/>
      <c r="E259" s="69"/>
      <c r="F259" s="69"/>
      <c r="G259" s="69"/>
      <c r="H259" s="70"/>
      <c r="I259" s="87"/>
      <c r="J259" s="71"/>
      <c r="K259" s="71"/>
      <c r="L259" s="30" t="s">
        <v>9</v>
      </c>
      <c r="M259" s="17">
        <v>125000</v>
      </c>
      <c r="N259" s="71"/>
      <c r="O259" s="57"/>
      <c r="P259" s="49"/>
      <c r="Q259" s="49"/>
    </row>
    <row r="260" spans="1:17" s="4" customFormat="1" ht="20.100000000000001" customHeight="1">
      <c r="A260" s="65"/>
      <c r="B260" s="67"/>
      <c r="C260" s="57"/>
      <c r="D260" s="69"/>
      <c r="E260" s="69"/>
      <c r="F260" s="69"/>
      <c r="G260" s="69"/>
      <c r="H260" s="72">
        <v>2022</v>
      </c>
      <c r="I260" s="87"/>
      <c r="J260" s="71"/>
      <c r="K260" s="71"/>
      <c r="L260" s="30" t="s">
        <v>10</v>
      </c>
      <c r="M260" s="17">
        <v>125000</v>
      </c>
      <c r="N260" s="71"/>
      <c r="O260" s="57"/>
      <c r="P260" s="49"/>
      <c r="Q260" s="49"/>
    </row>
    <row r="261" spans="1:17" s="4" customFormat="1" ht="20.100000000000001" customHeight="1">
      <c r="A261" s="65"/>
      <c r="B261" s="67"/>
      <c r="C261" s="57"/>
      <c r="D261" s="69"/>
      <c r="E261" s="69"/>
      <c r="F261" s="69"/>
      <c r="G261" s="69"/>
      <c r="H261" s="72"/>
      <c r="I261" s="87"/>
      <c r="J261" s="71"/>
      <c r="K261" s="71"/>
      <c r="L261" s="30" t="s">
        <v>11</v>
      </c>
      <c r="M261" s="17">
        <v>0</v>
      </c>
      <c r="N261" s="71"/>
      <c r="O261" s="57"/>
      <c r="P261" s="49"/>
      <c r="Q261" s="49"/>
    </row>
    <row r="262" spans="1:17" s="4" customFormat="1" ht="20.100000000000001" customHeight="1">
      <c r="A262" s="65"/>
      <c r="B262" s="68"/>
      <c r="C262" s="58"/>
      <c r="D262" s="69"/>
      <c r="E262" s="69"/>
      <c r="F262" s="69"/>
      <c r="G262" s="69"/>
      <c r="H262" s="72"/>
      <c r="I262" s="88"/>
      <c r="J262" s="71"/>
      <c r="K262" s="71"/>
      <c r="L262" s="30" t="s">
        <v>12</v>
      </c>
      <c r="M262" s="17">
        <v>0</v>
      </c>
      <c r="N262" s="71"/>
      <c r="O262" s="58"/>
      <c r="P262" s="49"/>
      <c r="Q262" s="49"/>
    </row>
    <row r="263" spans="1:17" s="4" customFormat="1" ht="20.100000000000001" customHeight="1">
      <c r="A263" s="65">
        <v>46</v>
      </c>
      <c r="B263" s="213">
        <v>60014</v>
      </c>
      <c r="C263" s="59">
        <v>6050</v>
      </c>
      <c r="D263" s="94" t="s">
        <v>38</v>
      </c>
      <c r="E263" s="94"/>
      <c r="F263" s="94"/>
      <c r="G263" s="94" t="s">
        <v>17</v>
      </c>
      <c r="H263" s="183">
        <v>2022</v>
      </c>
      <c r="I263" s="214">
        <f>SUM(J263+K263+M263)</f>
        <v>52000</v>
      </c>
      <c r="J263" s="136">
        <v>0</v>
      </c>
      <c r="K263" s="136">
        <v>0</v>
      </c>
      <c r="L263" s="163" t="s">
        <v>8</v>
      </c>
      <c r="M263" s="164">
        <f>SUM(M264:M267)</f>
        <v>52000</v>
      </c>
      <c r="N263" s="136">
        <f>M264</f>
        <v>52000</v>
      </c>
      <c r="O263" s="162"/>
      <c r="P263" s="165"/>
      <c r="Q263" s="165"/>
    </row>
    <row r="264" spans="1:17" s="4" customFormat="1" ht="20.100000000000001" customHeight="1">
      <c r="A264" s="65"/>
      <c r="B264" s="215"/>
      <c r="C264" s="60"/>
      <c r="D264" s="94"/>
      <c r="E264" s="94"/>
      <c r="F264" s="94"/>
      <c r="G264" s="94"/>
      <c r="H264" s="183"/>
      <c r="I264" s="216"/>
      <c r="J264" s="136"/>
      <c r="K264" s="136"/>
      <c r="L264" s="29" t="s">
        <v>9</v>
      </c>
      <c r="M264" s="23">
        <v>52000</v>
      </c>
      <c r="N264" s="136"/>
      <c r="O264" s="166"/>
      <c r="P264" s="165"/>
      <c r="Q264" s="165"/>
    </row>
    <row r="265" spans="1:17" s="4" customFormat="1" ht="20.100000000000001" customHeight="1">
      <c r="A265" s="65"/>
      <c r="B265" s="215"/>
      <c r="C265" s="60"/>
      <c r="D265" s="94"/>
      <c r="E265" s="94"/>
      <c r="F265" s="94"/>
      <c r="G265" s="94"/>
      <c r="H265" s="184">
        <v>2022</v>
      </c>
      <c r="I265" s="216"/>
      <c r="J265" s="136"/>
      <c r="K265" s="136"/>
      <c r="L265" s="29" t="s">
        <v>10</v>
      </c>
      <c r="M265" s="23">
        <v>0</v>
      </c>
      <c r="N265" s="136"/>
      <c r="O265" s="166"/>
      <c r="P265" s="165"/>
      <c r="Q265" s="165"/>
    </row>
    <row r="266" spans="1:17" s="4" customFormat="1" ht="20.100000000000001" customHeight="1">
      <c r="A266" s="65"/>
      <c r="B266" s="215"/>
      <c r="C266" s="60"/>
      <c r="D266" s="94"/>
      <c r="E266" s="94"/>
      <c r="F266" s="94"/>
      <c r="G266" s="94"/>
      <c r="H266" s="184"/>
      <c r="I266" s="216"/>
      <c r="J266" s="136"/>
      <c r="K266" s="136"/>
      <c r="L266" s="29" t="s">
        <v>11</v>
      </c>
      <c r="M266" s="23">
        <v>0</v>
      </c>
      <c r="N266" s="136"/>
      <c r="O266" s="166"/>
      <c r="P266" s="165"/>
      <c r="Q266" s="165"/>
    </row>
    <row r="267" spans="1:17" s="4" customFormat="1" ht="20.100000000000001" customHeight="1">
      <c r="A267" s="65"/>
      <c r="B267" s="217"/>
      <c r="C267" s="61"/>
      <c r="D267" s="94"/>
      <c r="E267" s="94"/>
      <c r="F267" s="94"/>
      <c r="G267" s="94"/>
      <c r="H267" s="184"/>
      <c r="I267" s="218"/>
      <c r="J267" s="136"/>
      <c r="K267" s="136"/>
      <c r="L267" s="29" t="s">
        <v>12</v>
      </c>
      <c r="M267" s="23">
        <v>0</v>
      </c>
      <c r="N267" s="136"/>
      <c r="O267" s="167"/>
      <c r="P267" s="165"/>
      <c r="Q267" s="165"/>
    </row>
    <row r="268" spans="1:17" s="4" customFormat="1" ht="20.100000000000001" customHeight="1">
      <c r="A268" s="65">
        <v>47</v>
      </c>
      <c r="B268" s="66">
        <v>60014</v>
      </c>
      <c r="C268" s="56">
        <v>6050</v>
      </c>
      <c r="D268" s="69" t="s">
        <v>205</v>
      </c>
      <c r="E268" s="69"/>
      <c r="F268" s="69"/>
      <c r="G268" s="69" t="s">
        <v>17</v>
      </c>
      <c r="H268" s="70">
        <v>2021</v>
      </c>
      <c r="I268" s="86">
        <f>SUM(J268+K268+M268)</f>
        <v>148362.6</v>
      </c>
      <c r="J268" s="71">
        <v>67650</v>
      </c>
      <c r="K268" s="71">
        <v>0</v>
      </c>
      <c r="L268" s="30" t="s">
        <v>8</v>
      </c>
      <c r="M268" s="41">
        <f>SUM(M269:M272)</f>
        <v>80712.600000000006</v>
      </c>
      <c r="N268" s="71">
        <v>80712.600000000006</v>
      </c>
      <c r="O268" s="56"/>
      <c r="P268" s="49"/>
      <c r="Q268" s="49"/>
    </row>
    <row r="269" spans="1:17" s="4" customFormat="1" ht="20.100000000000001" customHeight="1">
      <c r="A269" s="65"/>
      <c r="B269" s="67"/>
      <c r="C269" s="57"/>
      <c r="D269" s="69"/>
      <c r="E269" s="69"/>
      <c r="F269" s="69"/>
      <c r="G269" s="69"/>
      <c r="H269" s="70"/>
      <c r="I269" s="87"/>
      <c r="J269" s="71"/>
      <c r="K269" s="71"/>
      <c r="L269" s="30" t="s">
        <v>9</v>
      </c>
      <c r="M269" s="17">
        <v>51426.3</v>
      </c>
      <c r="N269" s="71"/>
      <c r="O269" s="57"/>
      <c r="P269" s="49"/>
      <c r="Q269" s="49"/>
    </row>
    <row r="270" spans="1:17" s="4" customFormat="1" ht="20.100000000000001" customHeight="1">
      <c r="A270" s="65"/>
      <c r="B270" s="67"/>
      <c r="C270" s="57"/>
      <c r="D270" s="69"/>
      <c r="E270" s="69"/>
      <c r="F270" s="69"/>
      <c r="G270" s="69"/>
      <c r="H270" s="72">
        <v>2022</v>
      </c>
      <c r="I270" s="87"/>
      <c r="J270" s="71"/>
      <c r="K270" s="71"/>
      <c r="L270" s="30" t="s">
        <v>10</v>
      </c>
      <c r="M270" s="17">
        <v>29286.3</v>
      </c>
      <c r="N270" s="71"/>
      <c r="O270" s="57"/>
      <c r="P270" s="49"/>
      <c r="Q270" s="49"/>
    </row>
    <row r="271" spans="1:17" s="4" customFormat="1" ht="20.100000000000001" customHeight="1">
      <c r="A271" s="65"/>
      <c r="B271" s="67"/>
      <c r="C271" s="57"/>
      <c r="D271" s="69"/>
      <c r="E271" s="69"/>
      <c r="F271" s="69"/>
      <c r="G271" s="69"/>
      <c r="H271" s="72"/>
      <c r="I271" s="87"/>
      <c r="J271" s="71"/>
      <c r="K271" s="71"/>
      <c r="L271" s="30" t="s">
        <v>11</v>
      </c>
      <c r="M271" s="17">
        <v>0</v>
      </c>
      <c r="N271" s="71"/>
      <c r="O271" s="57"/>
      <c r="P271" s="49"/>
      <c r="Q271" s="49"/>
    </row>
    <row r="272" spans="1:17" s="4" customFormat="1" ht="20.100000000000001" customHeight="1">
      <c r="A272" s="65"/>
      <c r="B272" s="68"/>
      <c r="C272" s="58"/>
      <c r="D272" s="69"/>
      <c r="E272" s="69"/>
      <c r="F272" s="69"/>
      <c r="G272" s="69"/>
      <c r="H272" s="72"/>
      <c r="I272" s="88"/>
      <c r="J272" s="71"/>
      <c r="K272" s="71"/>
      <c r="L272" s="30" t="s">
        <v>12</v>
      </c>
      <c r="M272" s="17">
        <v>0</v>
      </c>
      <c r="N272" s="71"/>
      <c r="O272" s="58"/>
      <c r="P272" s="49"/>
      <c r="Q272" s="49"/>
    </row>
    <row r="273" spans="1:17" s="4" customFormat="1" ht="20.100000000000001" customHeight="1">
      <c r="A273" s="65">
        <v>48</v>
      </c>
      <c r="B273" s="66">
        <v>60014</v>
      </c>
      <c r="C273" s="56">
        <v>6050</v>
      </c>
      <c r="D273" s="69" t="s">
        <v>120</v>
      </c>
      <c r="E273" s="69"/>
      <c r="F273" s="69"/>
      <c r="G273" s="69" t="s">
        <v>186</v>
      </c>
      <c r="H273" s="70">
        <v>2020</v>
      </c>
      <c r="I273" s="86">
        <f>SUM(J273+K273+M273)</f>
        <v>43050</v>
      </c>
      <c r="J273" s="71">
        <v>39360</v>
      </c>
      <c r="K273" s="71">
        <v>0</v>
      </c>
      <c r="L273" s="30" t="s">
        <v>8</v>
      </c>
      <c r="M273" s="41">
        <f>SUM(M274:M277)</f>
        <v>3690</v>
      </c>
      <c r="N273" s="71">
        <v>3690</v>
      </c>
      <c r="O273" s="56"/>
      <c r="P273" s="49"/>
      <c r="Q273" s="49"/>
    </row>
    <row r="274" spans="1:17" s="4" customFormat="1" ht="20.100000000000001" customHeight="1">
      <c r="A274" s="65"/>
      <c r="B274" s="67"/>
      <c r="C274" s="57"/>
      <c r="D274" s="69"/>
      <c r="E274" s="69"/>
      <c r="F274" s="69"/>
      <c r="G274" s="69"/>
      <c r="H274" s="70"/>
      <c r="I274" s="87"/>
      <c r="J274" s="71"/>
      <c r="K274" s="71"/>
      <c r="L274" s="30" t="s">
        <v>9</v>
      </c>
      <c r="M274" s="17">
        <v>3690</v>
      </c>
      <c r="N274" s="71"/>
      <c r="O274" s="57"/>
      <c r="P274" s="49"/>
      <c r="Q274" s="49"/>
    </row>
    <row r="275" spans="1:17" s="4" customFormat="1" ht="20.100000000000001" customHeight="1">
      <c r="A275" s="65"/>
      <c r="B275" s="67"/>
      <c r="C275" s="57"/>
      <c r="D275" s="69"/>
      <c r="E275" s="69"/>
      <c r="F275" s="69"/>
      <c r="G275" s="69"/>
      <c r="H275" s="72">
        <v>2022</v>
      </c>
      <c r="I275" s="87"/>
      <c r="J275" s="71"/>
      <c r="K275" s="71"/>
      <c r="L275" s="30" t="s">
        <v>10</v>
      </c>
      <c r="M275" s="17">
        <v>0</v>
      </c>
      <c r="N275" s="71"/>
      <c r="O275" s="57"/>
      <c r="P275" s="49"/>
      <c r="Q275" s="49"/>
    </row>
    <row r="276" spans="1:17" s="4" customFormat="1" ht="20.100000000000001" customHeight="1">
      <c r="A276" s="65"/>
      <c r="B276" s="67"/>
      <c r="C276" s="57"/>
      <c r="D276" s="69"/>
      <c r="E276" s="69"/>
      <c r="F276" s="69"/>
      <c r="G276" s="69"/>
      <c r="H276" s="72"/>
      <c r="I276" s="87"/>
      <c r="J276" s="71"/>
      <c r="K276" s="71"/>
      <c r="L276" s="30" t="s">
        <v>11</v>
      </c>
      <c r="M276" s="17">
        <v>0</v>
      </c>
      <c r="N276" s="71"/>
      <c r="O276" s="57"/>
      <c r="P276" s="49"/>
      <c r="Q276" s="49"/>
    </row>
    <row r="277" spans="1:17" s="4" customFormat="1" ht="20.100000000000001" customHeight="1">
      <c r="A277" s="65"/>
      <c r="B277" s="68"/>
      <c r="C277" s="58"/>
      <c r="D277" s="69"/>
      <c r="E277" s="69"/>
      <c r="F277" s="69"/>
      <c r="G277" s="69"/>
      <c r="H277" s="72"/>
      <c r="I277" s="88"/>
      <c r="J277" s="71"/>
      <c r="K277" s="71"/>
      <c r="L277" s="30" t="s">
        <v>12</v>
      </c>
      <c r="M277" s="17">
        <v>0</v>
      </c>
      <c r="N277" s="71"/>
      <c r="O277" s="58"/>
      <c r="P277" s="49"/>
      <c r="Q277" s="49"/>
    </row>
    <row r="278" spans="1:17" s="4" customFormat="1" ht="20.100000000000001" customHeight="1">
      <c r="A278" s="65" t="s">
        <v>137</v>
      </c>
      <c r="B278" s="66">
        <v>60014</v>
      </c>
      <c r="C278" s="56">
        <v>6050</v>
      </c>
      <c r="D278" s="69" t="s">
        <v>163</v>
      </c>
      <c r="E278" s="69"/>
      <c r="F278" s="69"/>
      <c r="G278" s="69" t="s">
        <v>186</v>
      </c>
      <c r="H278" s="70">
        <v>2022</v>
      </c>
      <c r="I278" s="86">
        <f>SUM(J278+K278+M278)</f>
        <v>300000</v>
      </c>
      <c r="J278" s="71">
        <v>0</v>
      </c>
      <c r="K278" s="71">
        <v>0</v>
      </c>
      <c r="L278" s="30" t="s">
        <v>8</v>
      </c>
      <c r="M278" s="41">
        <f>SUM(M279:M282)</f>
        <v>300000</v>
      </c>
      <c r="N278" s="71">
        <v>150000</v>
      </c>
      <c r="O278" s="56"/>
      <c r="P278" s="49"/>
      <c r="Q278" s="49"/>
    </row>
    <row r="279" spans="1:17" s="4" customFormat="1" ht="20.100000000000001" customHeight="1">
      <c r="A279" s="65"/>
      <c r="B279" s="67"/>
      <c r="C279" s="57"/>
      <c r="D279" s="69"/>
      <c r="E279" s="69"/>
      <c r="F279" s="69"/>
      <c r="G279" s="69"/>
      <c r="H279" s="70"/>
      <c r="I279" s="87"/>
      <c r="J279" s="71"/>
      <c r="K279" s="71"/>
      <c r="L279" s="30" t="s">
        <v>9</v>
      </c>
      <c r="M279" s="17">
        <v>150000</v>
      </c>
      <c r="N279" s="71"/>
      <c r="O279" s="57"/>
      <c r="P279" s="49"/>
      <c r="Q279" s="49"/>
    </row>
    <row r="280" spans="1:17" s="4" customFormat="1" ht="20.100000000000001" customHeight="1">
      <c r="A280" s="65"/>
      <c r="B280" s="67"/>
      <c r="C280" s="57"/>
      <c r="D280" s="69"/>
      <c r="E280" s="69"/>
      <c r="F280" s="69"/>
      <c r="G280" s="69"/>
      <c r="H280" s="72">
        <v>2022</v>
      </c>
      <c r="I280" s="87"/>
      <c r="J280" s="71"/>
      <c r="K280" s="71"/>
      <c r="L280" s="30" t="s">
        <v>10</v>
      </c>
      <c r="M280" s="17">
        <v>150000</v>
      </c>
      <c r="N280" s="71"/>
      <c r="O280" s="57"/>
      <c r="P280" s="49"/>
      <c r="Q280" s="49"/>
    </row>
    <row r="281" spans="1:17" s="4" customFormat="1" ht="20.100000000000001" customHeight="1">
      <c r="A281" s="65"/>
      <c r="B281" s="67"/>
      <c r="C281" s="57"/>
      <c r="D281" s="69"/>
      <c r="E281" s="69"/>
      <c r="F281" s="69"/>
      <c r="G281" s="69"/>
      <c r="H281" s="72"/>
      <c r="I281" s="87"/>
      <c r="J281" s="71"/>
      <c r="K281" s="71"/>
      <c r="L281" s="30" t="s">
        <v>11</v>
      </c>
      <c r="M281" s="17">
        <v>0</v>
      </c>
      <c r="N281" s="71"/>
      <c r="O281" s="57"/>
      <c r="P281" s="49"/>
      <c r="Q281" s="49"/>
    </row>
    <row r="282" spans="1:17" s="4" customFormat="1" ht="20.100000000000001" customHeight="1">
      <c r="A282" s="65"/>
      <c r="B282" s="68"/>
      <c r="C282" s="58"/>
      <c r="D282" s="69"/>
      <c r="E282" s="69"/>
      <c r="F282" s="69"/>
      <c r="G282" s="69"/>
      <c r="H282" s="72"/>
      <c r="I282" s="88"/>
      <c r="J282" s="71"/>
      <c r="K282" s="71"/>
      <c r="L282" s="30" t="s">
        <v>12</v>
      </c>
      <c r="M282" s="17">
        <v>0</v>
      </c>
      <c r="N282" s="71"/>
      <c r="O282" s="58"/>
      <c r="P282" s="49"/>
      <c r="Q282" s="49"/>
    </row>
    <row r="283" spans="1:17" s="4" customFormat="1" ht="20.100000000000001" customHeight="1">
      <c r="A283" s="65">
        <v>49</v>
      </c>
      <c r="B283" s="66">
        <v>60014</v>
      </c>
      <c r="C283" s="56">
        <v>6050</v>
      </c>
      <c r="D283" s="69" t="s">
        <v>206</v>
      </c>
      <c r="E283" s="69"/>
      <c r="F283" s="69"/>
      <c r="G283" s="69" t="s">
        <v>186</v>
      </c>
      <c r="H283" s="70">
        <v>2021</v>
      </c>
      <c r="I283" s="86">
        <f>SUM(J283+K283+M283)</f>
        <v>4990503.46</v>
      </c>
      <c r="J283" s="71">
        <v>0</v>
      </c>
      <c r="K283" s="71">
        <v>978489.61</v>
      </c>
      <c r="L283" s="30" t="s">
        <v>8</v>
      </c>
      <c r="M283" s="41">
        <f>SUM(M284:M287)</f>
        <v>4012013.8499999996</v>
      </c>
      <c r="N283" s="71">
        <v>4990503.46</v>
      </c>
      <c r="O283" s="56"/>
      <c r="P283" s="49"/>
      <c r="Q283" s="49"/>
    </row>
    <row r="284" spans="1:17" s="4" customFormat="1" ht="20.100000000000001" customHeight="1">
      <c r="A284" s="65"/>
      <c r="B284" s="67"/>
      <c r="C284" s="57"/>
      <c r="D284" s="69"/>
      <c r="E284" s="69"/>
      <c r="F284" s="69"/>
      <c r="G284" s="69"/>
      <c r="H284" s="70"/>
      <c r="I284" s="87"/>
      <c r="J284" s="71"/>
      <c r="K284" s="71"/>
      <c r="L284" s="30" t="s">
        <v>9</v>
      </c>
      <c r="M284" s="17">
        <v>1369499.43</v>
      </c>
      <c r="N284" s="71"/>
      <c r="O284" s="157"/>
      <c r="P284" s="49"/>
      <c r="Q284" s="49"/>
    </row>
    <row r="285" spans="1:17" s="4" customFormat="1" ht="20.100000000000001" customHeight="1">
      <c r="A285" s="65"/>
      <c r="B285" s="67"/>
      <c r="C285" s="57"/>
      <c r="D285" s="69"/>
      <c r="E285" s="69"/>
      <c r="F285" s="69"/>
      <c r="G285" s="69"/>
      <c r="H285" s="72">
        <v>2022</v>
      </c>
      <c r="I285" s="87"/>
      <c r="J285" s="71"/>
      <c r="K285" s="71"/>
      <c r="L285" s="30" t="s">
        <v>10</v>
      </c>
      <c r="M285" s="17">
        <v>1369499.43</v>
      </c>
      <c r="N285" s="71"/>
      <c r="O285" s="157"/>
      <c r="P285" s="49"/>
      <c r="Q285" s="49"/>
    </row>
    <row r="286" spans="1:17" s="4" customFormat="1" ht="20.100000000000001" customHeight="1">
      <c r="A286" s="65"/>
      <c r="B286" s="67"/>
      <c r="C286" s="57"/>
      <c r="D286" s="69"/>
      <c r="E286" s="69"/>
      <c r="F286" s="69"/>
      <c r="G286" s="69"/>
      <c r="H286" s="72"/>
      <c r="I286" s="87"/>
      <c r="J286" s="71"/>
      <c r="K286" s="71"/>
      <c r="L286" s="31" t="s">
        <v>11</v>
      </c>
      <c r="M286" s="17">
        <v>0</v>
      </c>
      <c r="N286" s="71"/>
      <c r="O286" s="157"/>
      <c r="P286" s="49"/>
      <c r="Q286" s="49"/>
    </row>
    <row r="287" spans="1:17" s="4" customFormat="1" ht="20.100000000000001" customHeight="1">
      <c r="A287" s="65"/>
      <c r="B287" s="68"/>
      <c r="C287" s="58"/>
      <c r="D287" s="69"/>
      <c r="E287" s="69"/>
      <c r="F287" s="69"/>
      <c r="G287" s="69"/>
      <c r="H287" s="72"/>
      <c r="I287" s="88"/>
      <c r="J287" s="71"/>
      <c r="K287" s="71"/>
      <c r="L287" s="30" t="s">
        <v>18</v>
      </c>
      <c r="M287" s="17">
        <v>1273014.99</v>
      </c>
      <c r="N287" s="71"/>
      <c r="O287" s="161"/>
      <c r="P287" s="49"/>
      <c r="Q287" s="49"/>
    </row>
    <row r="288" spans="1:17" s="4" customFormat="1" ht="20.100000000000001" customHeight="1">
      <c r="A288" s="65">
        <v>50</v>
      </c>
      <c r="B288" s="66">
        <v>60014</v>
      </c>
      <c r="C288" s="56">
        <v>6050</v>
      </c>
      <c r="D288" s="69" t="s">
        <v>208</v>
      </c>
      <c r="E288" s="69"/>
      <c r="F288" s="69"/>
      <c r="G288" s="69" t="s">
        <v>207</v>
      </c>
      <c r="H288" s="70">
        <v>2022</v>
      </c>
      <c r="I288" s="71">
        <f>SUM(J288+K288+M288)</f>
        <v>150000</v>
      </c>
      <c r="J288" s="71">
        <v>0</v>
      </c>
      <c r="K288" s="71">
        <v>0</v>
      </c>
      <c r="L288" s="30" t="s">
        <v>8</v>
      </c>
      <c r="M288" s="41">
        <f>SUM(M289:M292)</f>
        <v>150000</v>
      </c>
      <c r="N288" s="71">
        <f>M289</f>
        <v>75000</v>
      </c>
      <c r="O288" s="56"/>
      <c r="P288" s="49"/>
      <c r="Q288" s="49"/>
    </row>
    <row r="289" spans="1:17" s="4" customFormat="1" ht="20.100000000000001" customHeight="1">
      <c r="A289" s="65"/>
      <c r="B289" s="67"/>
      <c r="C289" s="57"/>
      <c r="D289" s="69"/>
      <c r="E289" s="69"/>
      <c r="F289" s="69"/>
      <c r="G289" s="69"/>
      <c r="H289" s="70"/>
      <c r="I289" s="71"/>
      <c r="J289" s="71"/>
      <c r="K289" s="71"/>
      <c r="L289" s="30" t="s">
        <v>9</v>
      </c>
      <c r="M289" s="17">
        <v>75000</v>
      </c>
      <c r="N289" s="71"/>
      <c r="O289" s="57"/>
      <c r="P289" s="49"/>
      <c r="Q289" s="49"/>
    </row>
    <row r="290" spans="1:17" s="4" customFormat="1" ht="20.100000000000001" customHeight="1">
      <c r="A290" s="65"/>
      <c r="B290" s="67"/>
      <c r="C290" s="57"/>
      <c r="D290" s="69"/>
      <c r="E290" s="69"/>
      <c r="F290" s="69"/>
      <c r="G290" s="69"/>
      <c r="H290" s="72">
        <v>2024</v>
      </c>
      <c r="I290" s="71"/>
      <c r="J290" s="71"/>
      <c r="K290" s="71"/>
      <c r="L290" s="30" t="s">
        <v>10</v>
      </c>
      <c r="M290" s="17">
        <v>75000</v>
      </c>
      <c r="N290" s="71"/>
      <c r="O290" s="57"/>
      <c r="P290" s="49"/>
      <c r="Q290" s="49"/>
    </row>
    <row r="291" spans="1:17" s="4" customFormat="1" ht="20.100000000000001" customHeight="1">
      <c r="A291" s="65"/>
      <c r="B291" s="67"/>
      <c r="C291" s="57"/>
      <c r="D291" s="69"/>
      <c r="E291" s="69"/>
      <c r="F291" s="69"/>
      <c r="G291" s="69"/>
      <c r="H291" s="72"/>
      <c r="I291" s="71"/>
      <c r="J291" s="71"/>
      <c r="K291" s="71"/>
      <c r="L291" s="30" t="s">
        <v>11</v>
      </c>
      <c r="M291" s="17">
        <v>0</v>
      </c>
      <c r="N291" s="71"/>
      <c r="O291" s="57"/>
      <c r="P291" s="49"/>
      <c r="Q291" s="49"/>
    </row>
    <row r="292" spans="1:17" s="4" customFormat="1" ht="20.100000000000001" customHeight="1">
      <c r="A292" s="65"/>
      <c r="B292" s="68"/>
      <c r="C292" s="58"/>
      <c r="D292" s="69"/>
      <c r="E292" s="69"/>
      <c r="F292" s="69"/>
      <c r="G292" s="69"/>
      <c r="H292" s="72"/>
      <c r="I292" s="71"/>
      <c r="J292" s="71"/>
      <c r="K292" s="71"/>
      <c r="L292" s="30" t="s">
        <v>12</v>
      </c>
      <c r="M292" s="17">
        <v>0</v>
      </c>
      <c r="N292" s="71"/>
      <c r="O292" s="58"/>
      <c r="P292" s="49"/>
      <c r="Q292" s="49"/>
    </row>
    <row r="293" spans="1:17" s="4" customFormat="1" ht="20.100000000000001" customHeight="1">
      <c r="A293" s="65">
        <v>51</v>
      </c>
      <c r="B293" s="66">
        <v>60014</v>
      </c>
      <c r="C293" s="56">
        <v>6050</v>
      </c>
      <c r="D293" s="69" t="s">
        <v>39</v>
      </c>
      <c r="E293" s="69"/>
      <c r="F293" s="69"/>
      <c r="G293" s="69" t="s">
        <v>17</v>
      </c>
      <c r="H293" s="70">
        <v>2022</v>
      </c>
      <c r="I293" s="71">
        <f>SUM(J293+K293+M293)</f>
        <v>224352</v>
      </c>
      <c r="J293" s="71">
        <v>0</v>
      </c>
      <c r="K293" s="71">
        <v>0</v>
      </c>
      <c r="L293" s="30" t="s">
        <v>8</v>
      </c>
      <c r="M293" s="41">
        <f>SUM(M294:M297)</f>
        <v>224352</v>
      </c>
      <c r="N293" s="136">
        <v>187176</v>
      </c>
      <c r="O293" s="56"/>
      <c r="P293" s="49"/>
      <c r="Q293" s="49"/>
    </row>
    <row r="294" spans="1:17" s="4" customFormat="1" ht="20.100000000000001" customHeight="1">
      <c r="A294" s="65"/>
      <c r="B294" s="67"/>
      <c r="C294" s="57"/>
      <c r="D294" s="69"/>
      <c r="E294" s="69"/>
      <c r="F294" s="69"/>
      <c r="G294" s="69"/>
      <c r="H294" s="70"/>
      <c r="I294" s="71"/>
      <c r="J294" s="71"/>
      <c r="K294" s="71"/>
      <c r="L294" s="30" t="s">
        <v>9</v>
      </c>
      <c r="M294" s="17">
        <v>112176</v>
      </c>
      <c r="N294" s="136"/>
      <c r="O294" s="57"/>
      <c r="P294" s="49"/>
      <c r="Q294" s="49"/>
    </row>
    <row r="295" spans="1:17" s="4" customFormat="1" ht="20.100000000000001" customHeight="1">
      <c r="A295" s="65"/>
      <c r="B295" s="67"/>
      <c r="C295" s="57"/>
      <c r="D295" s="69"/>
      <c r="E295" s="69"/>
      <c r="F295" s="69"/>
      <c r="G295" s="69"/>
      <c r="H295" s="72">
        <v>2022</v>
      </c>
      <c r="I295" s="71"/>
      <c r="J295" s="71"/>
      <c r="K295" s="71"/>
      <c r="L295" s="30" t="s">
        <v>10</v>
      </c>
      <c r="M295" s="17">
        <v>112176</v>
      </c>
      <c r="N295" s="136"/>
      <c r="O295" s="57"/>
      <c r="P295" s="49"/>
      <c r="Q295" s="49"/>
    </row>
    <row r="296" spans="1:17" s="4" customFormat="1" ht="20.100000000000001" customHeight="1">
      <c r="A296" s="65"/>
      <c r="B296" s="67"/>
      <c r="C296" s="57"/>
      <c r="D296" s="69"/>
      <c r="E296" s="69"/>
      <c r="F296" s="69"/>
      <c r="G296" s="69"/>
      <c r="H296" s="72"/>
      <c r="I296" s="71"/>
      <c r="J296" s="71"/>
      <c r="K296" s="71"/>
      <c r="L296" s="30" t="s">
        <v>11</v>
      </c>
      <c r="M296" s="17">
        <v>0</v>
      </c>
      <c r="N296" s="136"/>
      <c r="O296" s="57"/>
      <c r="P296" s="49"/>
      <c r="Q296" s="49"/>
    </row>
    <row r="297" spans="1:17" s="4" customFormat="1" ht="20.100000000000001" customHeight="1">
      <c r="A297" s="65"/>
      <c r="B297" s="68"/>
      <c r="C297" s="58"/>
      <c r="D297" s="69"/>
      <c r="E297" s="69"/>
      <c r="F297" s="69"/>
      <c r="G297" s="69"/>
      <c r="H297" s="72"/>
      <c r="I297" s="71"/>
      <c r="J297" s="71"/>
      <c r="K297" s="71"/>
      <c r="L297" s="30" t="s">
        <v>12</v>
      </c>
      <c r="M297" s="17">
        <v>0</v>
      </c>
      <c r="N297" s="136"/>
      <c r="O297" s="58"/>
      <c r="P297" s="49"/>
      <c r="Q297" s="49"/>
    </row>
    <row r="298" spans="1:17" s="4" customFormat="1" ht="20.100000000000001" customHeight="1">
      <c r="A298" s="65">
        <v>52</v>
      </c>
      <c r="B298" s="66">
        <v>60014</v>
      </c>
      <c r="C298" s="56">
        <v>6050</v>
      </c>
      <c r="D298" s="69" t="s">
        <v>121</v>
      </c>
      <c r="E298" s="69"/>
      <c r="F298" s="69"/>
      <c r="G298" s="69" t="s">
        <v>17</v>
      </c>
      <c r="H298" s="70">
        <v>2021</v>
      </c>
      <c r="I298" s="71">
        <f>SUM(J298+K298+M298)</f>
        <v>76629</v>
      </c>
      <c r="J298" s="71">
        <v>64329</v>
      </c>
      <c r="K298" s="71">
        <v>0</v>
      </c>
      <c r="L298" s="30" t="s">
        <v>8</v>
      </c>
      <c r="M298" s="41">
        <f>SUM(M299:M302)</f>
        <v>12300</v>
      </c>
      <c r="N298" s="71">
        <f>M299</f>
        <v>12300</v>
      </c>
      <c r="O298" s="56"/>
      <c r="P298" s="49"/>
      <c r="Q298" s="49"/>
    </row>
    <row r="299" spans="1:17" s="4" customFormat="1" ht="20.100000000000001" customHeight="1">
      <c r="A299" s="65"/>
      <c r="B299" s="67"/>
      <c r="C299" s="57"/>
      <c r="D299" s="69"/>
      <c r="E299" s="69"/>
      <c r="F299" s="69"/>
      <c r="G299" s="69"/>
      <c r="H299" s="70"/>
      <c r="I299" s="71"/>
      <c r="J299" s="71"/>
      <c r="K299" s="71"/>
      <c r="L299" s="30" t="s">
        <v>9</v>
      </c>
      <c r="M299" s="17">
        <v>12300</v>
      </c>
      <c r="N299" s="71"/>
      <c r="O299" s="57"/>
      <c r="P299" s="49"/>
      <c r="Q299" s="49"/>
    </row>
    <row r="300" spans="1:17" s="4" customFormat="1" ht="20.100000000000001" customHeight="1">
      <c r="A300" s="65"/>
      <c r="B300" s="67"/>
      <c r="C300" s="57"/>
      <c r="D300" s="69"/>
      <c r="E300" s="69"/>
      <c r="F300" s="69"/>
      <c r="G300" s="69"/>
      <c r="H300" s="72">
        <v>2022</v>
      </c>
      <c r="I300" s="71"/>
      <c r="J300" s="71"/>
      <c r="K300" s="71"/>
      <c r="L300" s="30" t="s">
        <v>10</v>
      </c>
      <c r="M300" s="17">
        <v>0</v>
      </c>
      <c r="N300" s="71"/>
      <c r="O300" s="57"/>
      <c r="P300" s="49"/>
      <c r="Q300" s="49"/>
    </row>
    <row r="301" spans="1:17" s="4" customFormat="1" ht="20.100000000000001" customHeight="1">
      <c r="A301" s="65"/>
      <c r="B301" s="67"/>
      <c r="C301" s="57"/>
      <c r="D301" s="69"/>
      <c r="E301" s="69"/>
      <c r="F301" s="69"/>
      <c r="G301" s="69"/>
      <c r="H301" s="72"/>
      <c r="I301" s="71"/>
      <c r="J301" s="71"/>
      <c r="K301" s="71"/>
      <c r="L301" s="30" t="s">
        <v>11</v>
      </c>
      <c r="M301" s="17">
        <v>0</v>
      </c>
      <c r="N301" s="71"/>
      <c r="O301" s="57"/>
      <c r="P301" s="49"/>
      <c r="Q301" s="49"/>
    </row>
    <row r="302" spans="1:17" s="4" customFormat="1" ht="20.100000000000001" customHeight="1">
      <c r="A302" s="65"/>
      <c r="B302" s="68"/>
      <c r="C302" s="58"/>
      <c r="D302" s="69"/>
      <c r="E302" s="69"/>
      <c r="F302" s="69"/>
      <c r="G302" s="69"/>
      <c r="H302" s="72"/>
      <c r="I302" s="71"/>
      <c r="J302" s="71"/>
      <c r="K302" s="71"/>
      <c r="L302" s="30" t="s">
        <v>12</v>
      </c>
      <c r="M302" s="17">
        <v>0</v>
      </c>
      <c r="N302" s="71"/>
      <c r="O302" s="58"/>
      <c r="P302" s="49"/>
      <c r="Q302" s="49"/>
    </row>
    <row r="303" spans="1:17" s="4" customFormat="1" ht="20.100000000000001" customHeight="1">
      <c r="A303" s="65">
        <v>53</v>
      </c>
      <c r="B303" s="66">
        <v>60014</v>
      </c>
      <c r="C303" s="56">
        <v>6050</v>
      </c>
      <c r="D303" s="69" t="s">
        <v>40</v>
      </c>
      <c r="E303" s="69"/>
      <c r="F303" s="69"/>
      <c r="G303" s="69" t="s">
        <v>186</v>
      </c>
      <c r="H303" s="70">
        <v>2021</v>
      </c>
      <c r="I303" s="86">
        <f>SUM(J303+K303+M303)</f>
        <v>2423388.89</v>
      </c>
      <c r="J303" s="71">
        <v>0</v>
      </c>
      <c r="K303" s="71">
        <v>411613.71</v>
      </c>
      <c r="L303" s="30" t="s">
        <v>8</v>
      </c>
      <c r="M303" s="41">
        <f>SUM(M304:M307)</f>
        <v>2011775.1800000002</v>
      </c>
      <c r="N303" s="71">
        <v>2423388.89</v>
      </c>
      <c r="O303" s="56"/>
      <c r="P303" s="49"/>
      <c r="Q303" s="49"/>
    </row>
    <row r="304" spans="1:17" s="4" customFormat="1" ht="20.100000000000001" customHeight="1">
      <c r="A304" s="65"/>
      <c r="B304" s="67"/>
      <c r="C304" s="57"/>
      <c r="D304" s="69"/>
      <c r="E304" s="69"/>
      <c r="F304" s="69"/>
      <c r="G304" s="69"/>
      <c r="H304" s="70"/>
      <c r="I304" s="87"/>
      <c r="J304" s="71"/>
      <c r="K304" s="71"/>
      <c r="L304" s="30" t="s">
        <v>9</v>
      </c>
      <c r="M304" s="17">
        <v>684691.29</v>
      </c>
      <c r="N304" s="71"/>
      <c r="O304" s="157"/>
      <c r="P304" s="49"/>
      <c r="Q304" s="49"/>
    </row>
    <row r="305" spans="1:17" s="4" customFormat="1" ht="20.100000000000001" customHeight="1">
      <c r="A305" s="65"/>
      <c r="B305" s="67"/>
      <c r="C305" s="57"/>
      <c r="D305" s="69"/>
      <c r="E305" s="69"/>
      <c r="F305" s="69"/>
      <c r="G305" s="69"/>
      <c r="H305" s="72">
        <v>2022</v>
      </c>
      <c r="I305" s="87"/>
      <c r="J305" s="71"/>
      <c r="K305" s="71"/>
      <c r="L305" s="30" t="s">
        <v>10</v>
      </c>
      <c r="M305" s="17">
        <v>684691.29</v>
      </c>
      <c r="N305" s="71"/>
      <c r="O305" s="157"/>
      <c r="P305" s="49"/>
      <c r="Q305" s="49"/>
    </row>
    <row r="306" spans="1:17" s="4" customFormat="1" ht="20.100000000000001" customHeight="1">
      <c r="A306" s="65"/>
      <c r="B306" s="67"/>
      <c r="C306" s="57"/>
      <c r="D306" s="69"/>
      <c r="E306" s="69"/>
      <c r="F306" s="69"/>
      <c r="G306" s="69"/>
      <c r="H306" s="72"/>
      <c r="I306" s="87"/>
      <c r="J306" s="71"/>
      <c r="K306" s="71"/>
      <c r="L306" s="31" t="s">
        <v>11</v>
      </c>
      <c r="M306" s="17">
        <v>0</v>
      </c>
      <c r="N306" s="71"/>
      <c r="O306" s="157"/>
      <c r="P306" s="49"/>
      <c r="Q306" s="49"/>
    </row>
    <row r="307" spans="1:17" s="4" customFormat="1" ht="20.100000000000001" customHeight="1">
      <c r="A307" s="65"/>
      <c r="B307" s="68"/>
      <c r="C307" s="58"/>
      <c r="D307" s="69"/>
      <c r="E307" s="69"/>
      <c r="F307" s="69"/>
      <c r="G307" s="69"/>
      <c r="H307" s="72"/>
      <c r="I307" s="88"/>
      <c r="J307" s="71"/>
      <c r="K307" s="71"/>
      <c r="L307" s="30" t="s">
        <v>18</v>
      </c>
      <c r="M307" s="17">
        <v>642392.6</v>
      </c>
      <c r="N307" s="71"/>
      <c r="O307" s="161"/>
      <c r="P307" s="49"/>
      <c r="Q307" s="49"/>
    </row>
    <row r="308" spans="1:17" s="4" customFormat="1" ht="20.100000000000001" customHeight="1">
      <c r="A308" s="65">
        <v>54</v>
      </c>
      <c r="B308" s="66">
        <v>60014</v>
      </c>
      <c r="C308" s="56">
        <v>6050</v>
      </c>
      <c r="D308" s="69" t="s">
        <v>94</v>
      </c>
      <c r="E308" s="69"/>
      <c r="F308" s="69"/>
      <c r="G308" s="69" t="s">
        <v>17</v>
      </c>
      <c r="H308" s="70">
        <v>2021</v>
      </c>
      <c r="I308" s="86">
        <f>SUM(J308+K308+M308)</f>
        <v>815833.2</v>
      </c>
      <c r="J308" s="71">
        <v>0</v>
      </c>
      <c r="K308" s="71">
        <v>150000</v>
      </c>
      <c r="L308" s="30" t="s">
        <v>8</v>
      </c>
      <c r="M308" s="41">
        <f>SUM(M309:M312)</f>
        <v>665833.19999999995</v>
      </c>
      <c r="N308" s="71">
        <v>815833.2</v>
      </c>
      <c r="O308" s="56"/>
      <c r="P308" s="49"/>
      <c r="Q308" s="49"/>
    </row>
    <row r="309" spans="1:17" s="4" customFormat="1" ht="20.100000000000001" customHeight="1">
      <c r="A309" s="65"/>
      <c r="B309" s="67"/>
      <c r="C309" s="57"/>
      <c r="D309" s="69"/>
      <c r="E309" s="69"/>
      <c r="F309" s="69"/>
      <c r="G309" s="69"/>
      <c r="H309" s="70"/>
      <c r="I309" s="87"/>
      <c r="J309" s="71"/>
      <c r="K309" s="71"/>
      <c r="L309" s="30" t="s">
        <v>9</v>
      </c>
      <c r="M309" s="17">
        <f>207416.6+25000</f>
        <v>232416.6</v>
      </c>
      <c r="N309" s="71"/>
      <c r="O309" s="157"/>
      <c r="P309" s="49"/>
      <c r="Q309" s="49"/>
    </row>
    <row r="310" spans="1:17" s="4" customFormat="1" ht="20.100000000000001" customHeight="1">
      <c r="A310" s="65"/>
      <c r="B310" s="67"/>
      <c r="C310" s="57"/>
      <c r="D310" s="69"/>
      <c r="E310" s="69"/>
      <c r="F310" s="69"/>
      <c r="G310" s="69"/>
      <c r="H310" s="72">
        <v>2022</v>
      </c>
      <c r="I310" s="87"/>
      <c r="J310" s="71"/>
      <c r="K310" s="71"/>
      <c r="L310" s="30" t="s">
        <v>10</v>
      </c>
      <c r="M310" s="17">
        <f>207416.6+25000</f>
        <v>232416.6</v>
      </c>
      <c r="N310" s="71"/>
      <c r="O310" s="157"/>
      <c r="P310" s="49"/>
      <c r="Q310" s="49"/>
    </row>
    <row r="311" spans="1:17" s="4" customFormat="1" ht="20.100000000000001" customHeight="1">
      <c r="A311" s="65"/>
      <c r="B311" s="67"/>
      <c r="C311" s="57"/>
      <c r="D311" s="69"/>
      <c r="E311" s="69"/>
      <c r="F311" s="69"/>
      <c r="G311" s="69"/>
      <c r="H311" s="72"/>
      <c r="I311" s="87"/>
      <c r="J311" s="71"/>
      <c r="K311" s="71"/>
      <c r="L311" s="31" t="s">
        <v>11</v>
      </c>
      <c r="M311" s="17">
        <v>0</v>
      </c>
      <c r="N311" s="71"/>
      <c r="O311" s="157"/>
      <c r="P311" s="49"/>
      <c r="Q311" s="49"/>
    </row>
    <row r="312" spans="1:17" s="4" customFormat="1" ht="20.100000000000001" customHeight="1">
      <c r="A312" s="65"/>
      <c r="B312" s="68"/>
      <c r="C312" s="58"/>
      <c r="D312" s="69"/>
      <c r="E312" s="69"/>
      <c r="F312" s="69"/>
      <c r="G312" s="69"/>
      <c r="H312" s="72"/>
      <c r="I312" s="88"/>
      <c r="J312" s="71"/>
      <c r="K312" s="71"/>
      <c r="L312" s="30" t="s">
        <v>18</v>
      </c>
      <c r="M312" s="17">
        <v>201000</v>
      </c>
      <c r="N312" s="71"/>
      <c r="O312" s="161"/>
      <c r="P312" s="49"/>
      <c r="Q312" s="49"/>
    </row>
    <row r="313" spans="1:17" s="4" customFormat="1" ht="20.100000000000001" customHeight="1">
      <c r="A313" s="65">
        <v>55</v>
      </c>
      <c r="B313" s="66">
        <v>60014</v>
      </c>
      <c r="C313" s="56">
        <v>6050</v>
      </c>
      <c r="D313" s="69" t="s">
        <v>41</v>
      </c>
      <c r="E313" s="69"/>
      <c r="F313" s="69"/>
      <c r="G313" s="69" t="s">
        <v>17</v>
      </c>
      <c r="H313" s="70">
        <v>2021</v>
      </c>
      <c r="I313" s="86">
        <f>SUM(J313+K313+M313)</f>
        <v>0</v>
      </c>
      <c r="J313" s="71">
        <v>0</v>
      </c>
      <c r="K313" s="71">
        <v>0</v>
      </c>
      <c r="L313" s="30" t="s">
        <v>8</v>
      </c>
      <c r="M313" s="41">
        <f>SUM(M314:M317)</f>
        <v>0</v>
      </c>
      <c r="N313" s="71">
        <f>M314+M316+M317+K313</f>
        <v>0</v>
      </c>
      <c r="O313" s="56"/>
      <c r="P313" s="49"/>
      <c r="Q313" s="49"/>
    </row>
    <row r="314" spans="1:17" s="4" customFormat="1" ht="20.100000000000001" customHeight="1">
      <c r="A314" s="65"/>
      <c r="B314" s="67"/>
      <c r="C314" s="57"/>
      <c r="D314" s="69"/>
      <c r="E314" s="69"/>
      <c r="F314" s="69"/>
      <c r="G314" s="69"/>
      <c r="H314" s="70"/>
      <c r="I314" s="87"/>
      <c r="J314" s="71"/>
      <c r="K314" s="71"/>
      <c r="L314" s="30" t="s">
        <v>9</v>
      </c>
      <c r="M314" s="17">
        <v>0</v>
      </c>
      <c r="N314" s="71"/>
      <c r="O314" s="157"/>
      <c r="P314" s="49"/>
      <c r="Q314" s="49"/>
    </row>
    <row r="315" spans="1:17" s="4" customFormat="1" ht="20.100000000000001" customHeight="1">
      <c r="A315" s="65"/>
      <c r="B315" s="67"/>
      <c r="C315" s="57"/>
      <c r="D315" s="69"/>
      <c r="E315" s="69"/>
      <c r="F315" s="69"/>
      <c r="G315" s="69"/>
      <c r="H315" s="72">
        <v>2022</v>
      </c>
      <c r="I315" s="87"/>
      <c r="J315" s="71"/>
      <c r="K315" s="71"/>
      <c r="L315" s="30" t="s">
        <v>10</v>
      </c>
      <c r="M315" s="17">
        <v>0</v>
      </c>
      <c r="N315" s="71"/>
      <c r="O315" s="157"/>
      <c r="P315" s="49"/>
      <c r="Q315" s="49"/>
    </row>
    <row r="316" spans="1:17" s="4" customFormat="1" ht="20.100000000000001" customHeight="1">
      <c r="A316" s="65"/>
      <c r="B316" s="67"/>
      <c r="C316" s="57"/>
      <c r="D316" s="69"/>
      <c r="E316" s="69"/>
      <c r="F316" s="69"/>
      <c r="G316" s="69"/>
      <c r="H316" s="72"/>
      <c r="I316" s="87"/>
      <c r="J316" s="71"/>
      <c r="K316" s="71"/>
      <c r="L316" s="31" t="s">
        <v>11</v>
      </c>
      <c r="M316" s="17">
        <v>0</v>
      </c>
      <c r="N316" s="71"/>
      <c r="O316" s="157"/>
      <c r="P316" s="49"/>
      <c r="Q316" s="49"/>
    </row>
    <row r="317" spans="1:17" s="4" customFormat="1" ht="20.100000000000001" customHeight="1">
      <c r="A317" s="65"/>
      <c r="B317" s="68"/>
      <c r="C317" s="58"/>
      <c r="D317" s="69"/>
      <c r="E317" s="69"/>
      <c r="F317" s="69"/>
      <c r="G317" s="69"/>
      <c r="H317" s="72"/>
      <c r="I317" s="88"/>
      <c r="J317" s="71"/>
      <c r="K317" s="71"/>
      <c r="L317" s="30" t="s">
        <v>18</v>
      </c>
      <c r="M317" s="17">
        <v>0</v>
      </c>
      <c r="N317" s="71"/>
      <c r="O317" s="161"/>
      <c r="P317" s="49"/>
      <c r="Q317" s="49"/>
    </row>
    <row r="318" spans="1:17" s="4" customFormat="1" ht="20.100000000000001" customHeight="1">
      <c r="A318" s="65">
        <v>56</v>
      </c>
      <c r="B318" s="213">
        <v>60014</v>
      </c>
      <c r="C318" s="59">
        <v>6050</v>
      </c>
      <c r="D318" s="94" t="s">
        <v>42</v>
      </c>
      <c r="E318" s="94"/>
      <c r="F318" s="94"/>
      <c r="G318" s="94" t="s">
        <v>17</v>
      </c>
      <c r="H318" s="183">
        <v>2020</v>
      </c>
      <c r="I318" s="214">
        <f>SUM(J318+K318+M318)</f>
        <v>5361383.6500000004</v>
      </c>
      <c r="J318" s="136">
        <v>2097982.92</v>
      </c>
      <c r="K318" s="136">
        <v>1880838.1</v>
      </c>
      <c r="L318" s="163" t="s">
        <v>8</v>
      </c>
      <c r="M318" s="164">
        <f>SUM(M319:M322)</f>
        <v>1382562.63</v>
      </c>
      <c r="N318" s="136">
        <f>M319+M320+M321+K318</f>
        <v>3263400.73</v>
      </c>
      <c r="O318" s="162"/>
      <c r="P318" s="165"/>
      <c r="Q318" s="165"/>
    </row>
    <row r="319" spans="1:17" s="4" customFormat="1" ht="20.100000000000001" customHeight="1">
      <c r="A319" s="65"/>
      <c r="B319" s="215"/>
      <c r="C319" s="60"/>
      <c r="D319" s="94"/>
      <c r="E319" s="94"/>
      <c r="F319" s="94"/>
      <c r="G319" s="94"/>
      <c r="H319" s="183"/>
      <c r="I319" s="216"/>
      <c r="J319" s="136"/>
      <c r="K319" s="136"/>
      <c r="L319" s="29" t="s">
        <v>9</v>
      </c>
      <c r="M319" s="23">
        <v>562337.79</v>
      </c>
      <c r="N319" s="136"/>
      <c r="O319" s="157"/>
      <c r="P319" s="165"/>
      <c r="Q319" s="165"/>
    </row>
    <row r="320" spans="1:17" s="4" customFormat="1" ht="20.100000000000001" customHeight="1">
      <c r="A320" s="65"/>
      <c r="B320" s="215"/>
      <c r="C320" s="60"/>
      <c r="D320" s="94"/>
      <c r="E320" s="94"/>
      <c r="F320" s="94"/>
      <c r="G320" s="94"/>
      <c r="H320" s="184">
        <v>2022</v>
      </c>
      <c r="I320" s="216"/>
      <c r="J320" s="136"/>
      <c r="K320" s="136"/>
      <c r="L320" s="29" t="s">
        <v>10</v>
      </c>
      <c r="M320" s="23">
        <v>820224.84</v>
      </c>
      <c r="N320" s="136"/>
      <c r="O320" s="157"/>
      <c r="P320" s="165"/>
      <c r="Q320" s="165"/>
    </row>
    <row r="321" spans="1:17" s="4" customFormat="1" ht="20.100000000000001" customHeight="1">
      <c r="A321" s="65"/>
      <c r="B321" s="215"/>
      <c r="C321" s="60"/>
      <c r="D321" s="94"/>
      <c r="E321" s="94"/>
      <c r="F321" s="94"/>
      <c r="G321" s="94"/>
      <c r="H321" s="184"/>
      <c r="I321" s="216"/>
      <c r="J321" s="136"/>
      <c r="K321" s="136"/>
      <c r="L321" s="33" t="s">
        <v>11</v>
      </c>
      <c r="M321" s="23">
        <v>0</v>
      </c>
      <c r="N321" s="136"/>
      <c r="O321" s="157"/>
      <c r="P321" s="165"/>
      <c r="Q321" s="165"/>
    </row>
    <row r="322" spans="1:17" s="4" customFormat="1" ht="20.100000000000001" customHeight="1">
      <c r="A322" s="65"/>
      <c r="B322" s="217"/>
      <c r="C322" s="61"/>
      <c r="D322" s="94"/>
      <c r="E322" s="94"/>
      <c r="F322" s="94"/>
      <c r="G322" s="94"/>
      <c r="H322" s="184"/>
      <c r="I322" s="218"/>
      <c r="J322" s="136"/>
      <c r="K322" s="136"/>
      <c r="L322" s="29" t="s">
        <v>18</v>
      </c>
      <c r="M322" s="23">
        <v>0</v>
      </c>
      <c r="N322" s="136"/>
      <c r="O322" s="161"/>
      <c r="P322" s="165"/>
      <c r="Q322" s="165"/>
    </row>
    <row r="323" spans="1:17" s="4" customFormat="1" ht="20.100000000000001" customHeight="1">
      <c r="A323" s="65">
        <v>57</v>
      </c>
      <c r="B323" s="66">
        <v>60014</v>
      </c>
      <c r="C323" s="56">
        <v>6050</v>
      </c>
      <c r="D323" s="69" t="s">
        <v>43</v>
      </c>
      <c r="E323" s="69"/>
      <c r="F323" s="69"/>
      <c r="G323" s="69" t="s">
        <v>186</v>
      </c>
      <c r="H323" s="70">
        <v>2022</v>
      </c>
      <c r="I323" s="86">
        <f>SUM(J323+K323+M323)</f>
        <v>40000</v>
      </c>
      <c r="J323" s="71">
        <v>0</v>
      </c>
      <c r="K323" s="71">
        <v>0</v>
      </c>
      <c r="L323" s="30" t="s">
        <v>8</v>
      </c>
      <c r="M323" s="41">
        <f>SUM(M324:M327)</f>
        <v>40000</v>
      </c>
      <c r="N323" s="71">
        <v>40000</v>
      </c>
      <c r="O323" s="56"/>
      <c r="P323" s="49"/>
      <c r="Q323" s="49"/>
    </row>
    <row r="324" spans="1:17" s="4" customFormat="1" ht="20.100000000000001" customHeight="1">
      <c r="A324" s="65"/>
      <c r="B324" s="67"/>
      <c r="C324" s="57"/>
      <c r="D324" s="69"/>
      <c r="E324" s="69"/>
      <c r="F324" s="69"/>
      <c r="G324" s="69"/>
      <c r="H324" s="70"/>
      <c r="I324" s="87"/>
      <c r="J324" s="71"/>
      <c r="K324" s="71"/>
      <c r="L324" s="30" t="s">
        <v>9</v>
      </c>
      <c r="M324" s="17">
        <v>20000</v>
      </c>
      <c r="N324" s="71"/>
      <c r="O324" s="57"/>
      <c r="P324" s="49"/>
      <c r="Q324" s="49"/>
    </row>
    <row r="325" spans="1:17" s="4" customFormat="1" ht="20.100000000000001" customHeight="1">
      <c r="A325" s="65"/>
      <c r="B325" s="67"/>
      <c r="C325" s="57"/>
      <c r="D325" s="69"/>
      <c r="E325" s="69"/>
      <c r="F325" s="69"/>
      <c r="G325" s="69"/>
      <c r="H325" s="72">
        <v>2022</v>
      </c>
      <c r="I325" s="87"/>
      <c r="J325" s="71"/>
      <c r="K325" s="71"/>
      <c r="L325" s="30" t="s">
        <v>10</v>
      </c>
      <c r="M325" s="17">
        <v>20000</v>
      </c>
      <c r="N325" s="71"/>
      <c r="O325" s="57"/>
      <c r="P325" s="49"/>
      <c r="Q325" s="49"/>
    </row>
    <row r="326" spans="1:17" s="4" customFormat="1" ht="20.100000000000001" customHeight="1">
      <c r="A326" s="65"/>
      <c r="B326" s="67"/>
      <c r="C326" s="57"/>
      <c r="D326" s="69"/>
      <c r="E326" s="69"/>
      <c r="F326" s="69"/>
      <c r="G326" s="69"/>
      <c r="H326" s="72"/>
      <c r="I326" s="87"/>
      <c r="J326" s="71"/>
      <c r="K326" s="71"/>
      <c r="L326" s="30" t="s">
        <v>11</v>
      </c>
      <c r="M326" s="17">
        <v>0</v>
      </c>
      <c r="N326" s="71"/>
      <c r="O326" s="57"/>
      <c r="P326" s="49"/>
      <c r="Q326" s="49"/>
    </row>
    <row r="327" spans="1:17" s="4" customFormat="1" ht="20.100000000000001" customHeight="1">
      <c r="A327" s="65"/>
      <c r="B327" s="68"/>
      <c r="C327" s="58"/>
      <c r="D327" s="69"/>
      <c r="E327" s="69"/>
      <c r="F327" s="69"/>
      <c r="G327" s="69"/>
      <c r="H327" s="72"/>
      <c r="I327" s="88"/>
      <c r="J327" s="71"/>
      <c r="K327" s="71"/>
      <c r="L327" s="30" t="s">
        <v>12</v>
      </c>
      <c r="M327" s="17">
        <v>0</v>
      </c>
      <c r="N327" s="71"/>
      <c r="O327" s="58"/>
      <c r="P327" s="49"/>
      <c r="Q327" s="49"/>
    </row>
    <row r="328" spans="1:17" s="4" customFormat="1" ht="20.100000000000001" customHeight="1">
      <c r="A328" s="65">
        <v>58</v>
      </c>
      <c r="B328" s="66">
        <v>60014</v>
      </c>
      <c r="C328" s="56">
        <v>6050</v>
      </c>
      <c r="D328" s="69" t="s">
        <v>44</v>
      </c>
      <c r="E328" s="69"/>
      <c r="F328" s="69"/>
      <c r="G328" s="69" t="s">
        <v>186</v>
      </c>
      <c r="H328" s="70">
        <v>2022</v>
      </c>
      <c r="I328" s="86">
        <f>SUM(J328+K328+M328)</f>
        <v>62484</v>
      </c>
      <c r="J328" s="71">
        <v>0</v>
      </c>
      <c r="K328" s="71">
        <v>0</v>
      </c>
      <c r="L328" s="12" t="s">
        <v>8</v>
      </c>
      <c r="M328" s="41">
        <f>SUM(M329:M332)</f>
        <v>62484</v>
      </c>
      <c r="N328" s="71">
        <v>61242</v>
      </c>
      <c r="O328" s="53"/>
      <c r="P328" s="49"/>
      <c r="Q328" s="49"/>
    </row>
    <row r="329" spans="1:17" s="4" customFormat="1" ht="20.100000000000001" customHeight="1">
      <c r="A329" s="65"/>
      <c r="B329" s="67"/>
      <c r="C329" s="57"/>
      <c r="D329" s="69"/>
      <c r="E329" s="69"/>
      <c r="F329" s="69"/>
      <c r="G329" s="69"/>
      <c r="H329" s="70"/>
      <c r="I329" s="87"/>
      <c r="J329" s="71"/>
      <c r="K329" s="71"/>
      <c r="L329" s="30" t="s">
        <v>9</v>
      </c>
      <c r="M329" s="17">
        <v>31242</v>
      </c>
      <c r="N329" s="71"/>
      <c r="O329" s="54"/>
      <c r="P329" s="49"/>
      <c r="Q329" s="49"/>
    </row>
    <row r="330" spans="1:17" s="4" customFormat="1" ht="20.100000000000001" customHeight="1">
      <c r="A330" s="65"/>
      <c r="B330" s="67"/>
      <c r="C330" s="57"/>
      <c r="D330" s="69"/>
      <c r="E330" s="69"/>
      <c r="F330" s="69"/>
      <c r="G330" s="69"/>
      <c r="H330" s="72">
        <v>2022</v>
      </c>
      <c r="I330" s="87"/>
      <c r="J330" s="71"/>
      <c r="K330" s="71"/>
      <c r="L330" s="30" t="s">
        <v>10</v>
      </c>
      <c r="M330" s="17">
        <v>31242</v>
      </c>
      <c r="N330" s="71"/>
      <c r="O330" s="54"/>
      <c r="P330" s="49"/>
      <c r="Q330" s="49"/>
    </row>
    <row r="331" spans="1:17" s="4" customFormat="1" ht="20.100000000000001" customHeight="1">
      <c r="A331" s="65"/>
      <c r="B331" s="67"/>
      <c r="C331" s="57"/>
      <c r="D331" s="69"/>
      <c r="E331" s="69"/>
      <c r="F331" s="69"/>
      <c r="G331" s="69"/>
      <c r="H331" s="72"/>
      <c r="I331" s="87"/>
      <c r="J331" s="71"/>
      <c r="K331" s="71"/>
      <c r="L331" s="30" t="s">
        <v>11</v>
      </c>
      <c r="M331" s="17">
        <v>0</v>
      </c>
      <c r="N331" s="71"/>
      <c r="O331" s="54"/>
      <c r="P331" s="49"/>
      <c r="Q331" s="49"/>
    </row>
    <row r="332" spans="1:17" s="4" customFormat="1" ht="20.100000000000001" customHeight="1">
      <c r="A332" s="65"/>
      <c r="B332" s="68"/>
      <c r="C332" s="58"/>
      <c r="D332" s="69"/>
      <c r="E332" s="69"/>
      <c r="F332" s="69"/>
      <c r="G332" s="69"/>
      <c r="H332" s="72"/>
      <c r="I332" s="88"/>
      <c r="J332" s="71"/>
      <c r="K332" s="71"/>
      <c r="L332" s="30" t="s">
        <v>12</v>
      </c>
      <c r="M332" s="17">
        <v>0</v>
      </c>
      <c r="N332" s="71"/>
      <c r="O332" s="55"/>
      <c r="P332" s="49"/>
      <c r="Q332" s="49"/>
    </row>
    <row r="333" spans="1:17" s="4" customFormat="1" ht="20.100000000000001" customHeight="1">
      <c r="A333" s="65">
        <v>59</v>
      </c>
      <c r="B333" s="66">
        <v>60014</v>
      </c>
      <c r="C333" s="56">
        <v>6050</v>
      </c>
      <c r="D333" s="69" t="s">
        <v>209</v>
      </c>
      <c r="E333" s="69"/>
      <c r="F333" s="69"/>
      <c r="G333" s="69" t="s">
        <v>17</v>
      </c>
      <c r="H333" s="70">
        <v>2022</v>
      </c>
      <c r="I333" s="86">
        <f>SUM(J333+K333+M333)</f>
        <v>100000</v>
      </c>
      <c r="J333" s="71">
        <v>0</v>
      </c>
      <c r="K333" s="71">
        <v>0</v>
      </c>
      <c r="L333" s="12" t="s">
        <v>8</v>
      </c>
      <c r="M333" s="41">
        <f>SUM(M334:M337)</f>
        <v>100000</v>
      </c>
      <c r="N333" s="71">
        <v>0</v>
      </c>
      <c r="O333" s="53"/>
      <c r="P333" s="49"/>
      <c r="Q333" s="49"/>
    </row>
    <row r="334" spans="1:17" s="4" customFormat="1" ht="20.100000000000001" customHeight="1">
      <c r="A334" s="65"/>
      <c r="B334" s="67"/>
      <c r="C334" s="57"/>
      <c r="D334" s="69"/>
      <c r="E334" s="69"/>
      <c r="F334" s="69"/>
      <c r="G334" s="69"/>
      <c r="H334" s="70"/>
      <c r="I334" s="87"/>
      <c r="J334" s="71"/>
      <c r="K334" s="71"/>
      <c r="L334" s="30" t="s">
        <v>9</v>
      </c>
      <c r="M334" s="17">
        <v>50000</v>
      </c>
      <c r="N334" s="71"/>
      <c r="O334" s="54"/>
      <c r="P334" s="49"/>
      <c r="Q334" s="49"/>
    </row>
    <row r="335" spans="1:17" s="4" customFormat="1" ht="20.100000000000001" customHeight="1">
      <c r="A335" s="65"/>
      <c r="B335" s="67"/>
      <c r="C335" s="57"/>
      <c r="D335" s="69"/>
      <c r="E335" s="69"/>
      <c r="F335" s="69"/>
      <c r="G335" s="69"/>
      <c r="H335" s="72">
        <v>2022</v>
      </c>
      <c r="I335" s="87"/>
      <c r="J335" s="71"/>
      <c r="K335" s="71"/>
      <c r="L335" s="30" t="s">
        <v>10</v>
      </c>
      <c r="M335" s="17">
        <v>50000</v>
      </c>
      <c r="N335" s="71"/>
      <c r="O335" s="54"/>
      <c r="P335" s="49"/>
      <c r="Q335" s="49"/>
    </row>
    <row r="336" spans="1:17" s="4" customFormat="1" ht="20.100000000000001" customHeight="1">
      <c r="A336" s="65"/>
      <c r="B336" s="67"/>
      <c r="C336" s="57"/>
      <c r="D336" s="69"/>
      <c r="E336" s="69"/>
      <c r="F336" s="69"/>
      <c r="G336" s="69"/>
      <c r="H336" s="72"/>
      <c r="I336" s="87"/>
      <c r="J336" s="71"/>
      <c r="K336" s="71"/>
      <c r="L336" s="30" t="s">
        <v>11</v>
      </c>
      <c r="M336" s="17">
        <v>0</v>
      </c>
      <c r="N336" s="71"/>
      <c r="O336" s="54"/>
      <c r="P336" s="49"/>
      <c r="Q336" s="49"/>
    </row>
    <row r="337" spans="1:17" s="4" customFormat="1" ht="20.100000000000001" customHeight="1">
      <c r="A337" s="65"/>
      <c r="B337" s="68"/>
      <c r="C337" s="58"/>
      <c r="D337" s="69"/>
      <c r="E337" s="69"/>
      <c r="F337" s="69"/>
      <c r="G337" s="69"/>
      <c r="H337" s="72"/>
      <c r="I337" s="88"/>
      <c r="J337" s="71"/>
      <c r="K337" s="71"/>
      <c r="L337" s="30" t="s">
        <v>12</v>
      </c>
      <c r="M337" s="17">
        <v>0</v>
      </c>
      <c r="N337" s="71"/>
      <c r="O337" s="55"/>
      <c r="P337" s="49"/>
      <c r="Q337" s="49"/>
    </row>
    <row r="338" spans="1:17" s="4" customFormat="1" ht="20.100000000000001" customHeight="1">
      <c r="A338" s="65">
        <v>60</v>
      </c>
      <c r="B338" s="66">
        <v>60014</v>
      </c>
      <c r="C338" s="56">
        <v>6050</v>
      </c>
      <c r="D338" s="94" t="s">
        <v>210</v>
      </c>
      <c r="E338" s="94"/>
      <c r="F338" s="94"/>
      <c r="G338" s="69" t="s">
        <v>17</v>
      </c>
      <c r="H338" s="70">
        <v>2022</v>
      </c>
      <c r="I338" s="86">
        <v>40000000</v>
      </c>
      <c r="J338" s="71">
        <v>0</v>
      </c>
      <c r="K338" s="71">
        <v>0</v>
      </c>
      <c r="L338" s="30" t="s">
        <v>8</v>
      </c>
      <c r="M338" s="41">
        <f>SUM(M339:M342)</f>
        <v>500000</v>
      </c>
      <c r="N338" s="71">
        <f>M339</f>
        <v>250000</v>
      </c>
      <c r="O338" s="56"/>
      <c r="P338" s="49"/>
      <c r="Q338" s="49"/>
    </row>
    <row r="339" spans="1:17" s="4" customFormat="1" ht="20.100000000000001" customHeight="1">
      <c r="A339" s="65"/>
      <c r="B339" s="67"/>
      <c r="C339" s="57"/>
      <c r="D339" s="94"/>
      <c r="E339" s="94"/>
      <c r="F339" s="94"/>
      <c r="G339" s="69"/>
      <c r="H339" s="70"/>
      <c r="I339" s="87"/>
      <c r="J339" s="71"/>
      <c r="K339" s="71"/>
      <c r="L339" s="30" t="s">
        <v>9</v>
      </c>
      <c r="M339" s="17">
        <v>250000</v>
      </c>
      <c r="N339" s="71"/>
      <c r="O339" s="57"/>
      <c r="P339" s="49"/>
      <c r="Q339" s="49"/>
    </row>
    <row r="340" spans="1:17" s="4" customFormat="1" ht="20.100000000000001" customHeight="1">
      <c r="A340" s="65"/>
      <c r="B340" s="67"/>
      <c r="C340" s="57"/>
      <c r="D340" s="94"/>
      <c r="E340" s="94"/>
      <c r="F340" s="94"/>
      <c r="G340" s="69"/>
      <c r="H340" s="72">
        <v>2026</v>
      </c>
      <c r="I340" s="87"/>
      <c r="J340" s="71"/>
      <c r="K340" s="71"/>
      <c r="L340" s="30" t="s">
        <v>10</v>
      </c>
      <c r="M340" s="17">
        <v>250000</v>
      </c>
      <c r="N340" s="71"/>
      <c r="O340" s="57"/>
      <c r="P340" s="49"/>
      <c r="Q340" s="49"/>
    </row>
    <row r="341" spans="1:17" s="4" customFormat="1" ht="20.100000000000001" customHeight="1">
      <c r="A341" s="65"/>
      <c r="B341" s="67"/>
      <c r="C341" s="57"/>
      <c r="D341" s="94"/>
      <c r="E341" s="94"/>
      <c r="F341" s="94"/>
      <c r="G341" s="69"/>
      <c r="H341" s="72"/>
      <c r="I341" s="87"/>
      <c r="J341" s="71"/>
      <c r="K341" s="71"/>
      <c r="L341" s="30" t="s">
        <v>11</v>
      </c>
      <c r="M341" s="17">
        <v>0</v>
      </c>
      <c r="N341" s="71"/>
      <c r="O341" s="57"/>
      <c r="P341" s="49"/>
      <c r="Q341" s="49"/>
    </row>
    <row r="342" spans="1:17" s="4" customFormat="1" ht="20.100000000000001" customHeight="1">
      <c r="A342" s="65"/>
      <c r="B342" s="68"/>
      <c r="C342" s="58"/>
      <c r="D342" s="94"/>
      <c r="E342" s="94"/>
      <c r="F342" s="94"/>
      <c r="G342" s="69"/>
      <c r="H342" s="72"/>
      <c r="I342" s="88"/>
      <c r="J342" s="71"/>
      <c r="K342" s="71"/>
      <c r="L342" s="31" t="s">
        <v>12</v>
      </c>
      <c r="M342" s="17">
        <v>0</v>
      </c>
      <c r="N342" s="71"/>
      <c r="O342" s="58"/>
      <c r="P342" s="49"/>
      <c r="Q342" s="49"/>
    </row>
    <row r="343" spans="1:17" s="4" customFormat="1" ht="20.100000000000001" customHeight="1">
      <c r="A343" s="65">
        <v>61</v>
      </c>
      <c r="B343" s="66">
        <v>60014</v>
      </c>
      <c r="C343" s="56">
        <v>6050</v>
      </c>
      <c r="D343" s="69" t="s">
        <v>45</v>
      </c>
      <c r="E343" s="69"/>
      <c r="F343" s="69"/>
      <c r="G343" s="69" t="s">
        <v>17</v>
      </c>
      <c r="H343" s="70">
        <v>2021</v>
      </c>
      <c r="I343" s="86">
        <f>SUM(J343+K343+M343)</f>
        <v>109789.8</v>
      </c>
      <c r="J343" s="71">
        <v>30750</v>
      </c>
      <c r="K343" s="71">
        <v>0</v>
      </c>
      <c r="L343" s="30" t="s">
        <v>8</v>
      </c>
      <c r="M343" s="41">
        <f>SUM(M344:M347)</f>
        <v>79039.8</v>
      </c>
      <c r="N343" s="71">
        <v>79039.8</v>
      </c>
      <c r="O343" s="56"/>
      <c r="P343" s="49"/>
      <c r="Q343" s="49"/>
    </row>
    <row r="344" spans="1:17" s="4" customFormat="1" ht="20.100000000000001" customHeight="1">
      <c r="A344" s="65"/>
      <c r="B344" s="67"/>
      <c r="C344" s="57"/>
      <c r="D344" s="69"/>
      <c r="E344" s="69"/>
      <c r="F344" s="69"/>
      <c r="G344" s="69"/>
      <c r="H344" s="70"/>
      <c r="I344" s="87"/>
      <c r="J344" s="71"/>
      <c r="K344" s="71"/>
      <c r="L344" s="30" t="s">
        <v>9</v>
      </c>
      <c r="M344" s="17">
        <v>54894.9</v>
      </c>
      <c r="N344" s="71"/>
      <c r="O344" s="57"/>
      <c r="P344" s="49"/>
      <c r="Q344" s="49"/>
    </row>
    <row r="345" spans="1:17" s="4" customFormat="1" ht="20.100000000000001" customHeight="1">
      <c r="A345" s="65"/>
      <c r="B345" s="67"/>
      <c r="C345" s="57"/>
      <c r="D345" s="69"/>
      <c r="E345" s="69"/>
      <c r="F345" s="69"/>
      <c r="G345" s="69"/>
      <c r="H345" s="72">
        <v>2022</v>
      </c>
      <c r="I345" s="87"/>
      <c r="J345" s="71"/>
      <c r="K345" s="71"/>
      <c r="L345" s="30" t="s">
        <v>10</v>
      </c>
      <c r="M345" s="17">
        <v>24144.9</v>
      </c>
      <c r="N345" s="71"/>
      <c r="O345" s="57"/>
      <c r="P345" s="49"/>
      <c r="Q345" s="49"/>
    </row>
    <row r="346" spans="1:17" s="4" customFormat="1" ht="20.100000000000001" customHeight="1">
      <c r="A346" s="65"/>
      <c r="B346" s="67"/>
      <c r="C346" s="57"/>
      <c r="D346" s="69"/>
      <c r="E346" s="69"/>
      <c r="F346" s="69"/>
      <c r="G346" s="69"/>
      <c r="H346" s="72"/>
      <c r="I346" s="87"/>
      <c r="J346" s="71"/>
      <c r="K346" s="71"/>
      <c r="L346" s="30" t="s">
        <v>11</v>
      </c>
      <c r="M346" s="17">
        <v>0</v>
      </c>
      <c r="N346" s="71"/>
      <c r="O346" s="57"/>
      <c r="P346" s="49"/>
      <c r="Q346" s="49"/>
    </row>
    <row r="347" spans="1:17" s="4" customFormat="1" ht="20.100000000000001" customHeight="1">
      <c r="A347" s="65"/>
      <c r="B347" s="68"/>
      <c r="C347" s="58"/>
      <c r="D347" s="69"/>
      <c r="E347" s="69"/>
      <c r="F347" s="69"/>
      <c r="G347" s="69"/>
      <c r="H347" s="72"/>
      <c r="I347" s="88"/>
      <c r="J347" s="71"/>
      <c r="K347" s="71"/>
      <c r="L347" s="30" t="s">
        <v>12</v>
      </c>
      <c r="M347" s="17">
        <v>0</v>
      </c>
      <c r="N347" s="71"/>
      <c r="O347" s="58"/>
      <c r="P347" s="49"/>
      <c r="Q347" s="49"/>
    </row>
    <row r="348" spans="1:17" s="4" customFormat="1" ht="20.100000000000001" customHeight="1">
      <c r="A348" s="65">
        <v>62</v>
      </c>
      <c r="B348" s="66">
        <v>60014</v>
      </c>
      <c r="C348" s="56">
        <v>6050</v>
      </c>
      <c r="D348" s="69" t="s">
        <v>46</v>
      </c>
      <c r="E348" s="69"/>
      <c r="F348" s="69"/>
      <c r="G348" s="69" t="s">
        <v>17</v>
      </c>
      <c r="H348" s="70">
        <v>2022</v>
      </c>
      <c r="I348" s="86">
        <f>SUM(J348+K348+M348)</f>
        <v>267156</v>
      </c>
      <c r="J348" s="71">
        <v>0</v>
      </c>
      <c r="K348" s="71">
        <v>0</v>
      </c>
      <c r="L348" s="30" t="s">
        <v>8</v>
      </c>
      <c r="M348" s="41">
        <f>SUM(M349:M352)</f>
        <v>267156</v>
      </c>
      <c r="N348" s="71">
        <v>267156</v>
      </c>
      <c r="O348" s="56"/>
      <c r="P348" s="49"/>
      <c r="Q348" s="49"/>
    </row>
    <row r="349" spans="1:17" s="4" customFormat="1" ht="20.100000000000001" customHeight="1">
      <c r="A349" s="65"/>
      <c r="B349" s="67"/>
      <c r="C349" s="57"/>
      <c r="D349" s="69"/>
      <c r="E349" s="69"/>
      <c r="F349" s="69"/>
      <c r="G349" s="69"/>
      <c r="H349" s="70"/>
      <c r="I349" s="87"/>
      <c r="J349" s="71"/>
      <c r="K349" s="71"/>
      <c r="L349" s="30" t="s">
        <v>9</v>
      </c>
      <c r="M349" s="17">
        <v>133578</v>
      </c>
      <c r="N349" s="71"/>
      <c r="O349" s="57"/>
      <c r="P349" s="49"/>
      <c r="Q349" s="49"/>
    </row>
    <row r="350" spans="1:17" s="4" customFormat="1" ht="20.100000000000001" customHeight="1">
      <c r="A350" s="65"/>
      <c r="B350" s="67"/>
      <c r="C350" s="57"/>
      <c r="D350" s="69"/>
      <c r="E350" s="69"/>
      <c r="F350" s="69"/>
      <c r="G350" s="69"/>
      <c r="H350" s="72">
        <v>2022</v>
      </c>
      <c r="I350" s="87"/>
      <c r="J350" s="71"/>
      <c r="K350" s="71"/>
      <c r="L350" s="30" t="s">
        <v>10</v>
      </c>
      <c r="M350" s="17">
        <v>133578</v>
      </c>
      <c r="N350" s="71"/>
      <c r="O350" s="57"/>
      <c r="P350" s="49"/>
      <c r="Q350" s="49"/>
    </row>
    <row r="351" spans="1:17" s="4" customFormat="1" ht="20.100000000000001" customHeight="1">
      <c r="A351" s="65"/>
      <c r="B351" s="67"/>
      <c r="C351" s="57"/>
      <c r="D351" s="69"/>
      <c r="E351" s="69"/>
      <c r="F351" s="69"/>
      <c r="G351" s="69"/>
      <c r="H351" s="72"/>
      <c r="I351" s="87"/>
      <c r="J351" s="71"/>
      <c r="K351" s="71"/>
      <c r="L351" s="30" t="s">
        <v>11</v>
      </c>
      <c r="M351" s="17">
        <v>0</v>
      </c>
      <c r="N351" s="71"/>
      <c r="O351" s="57"/>
      <c r="P351" s="49"/>
      <c r="Q351" s="49"/>
    </row>
    <row r="352" spans="1:17" s="4" customFormat="1" ht="20.100000000000001" customHeight="1">
      <c r="A352" s="65"/>
      <c r="B352" s="68"/>
      <c r="C352" s="58"/>
      <c r="D352" s="69"/>
      <c r="E352" s="69"/>
      <c r="F352" s="69"/>
      <c r="G352" s="69"/>
      <c r="H352" s="72"/>
      <c r="I352" s="88"/>
      <c r="J352" s="71"/>
      <c r="K352" s="71"/>
      <c r="L352" s="30" t="s">
        <v>12</v>
      </c>
      <c r="M352" s="17">
        <v>0</v>
      </c>
      <c r="N352" s="71"/>
      <c r="O352" s="58"/>
      <c r="P352" s="49"/>
      <c r="Q352" s="49"/>
    </row>
    <row r="353" spans="1:17" s="4" customFormat="1" ht="20.100000000000001" customHeight="1">
      <c r="A353" s="65">
        <v>63</v>
      </c>
      <c r="B353" s="66">
        <v>60014</v>
      </c>
      <c r="C353" s="56">
        <v>6050</v>
      </c>
      <c r="D353" s="69" t="s">
        <v>211</v>
      </c>
      <c r="E353" s="69"/>
      <c r="F353" s="69"/>
      <c r="G353" s="69" t="s">
        <v>186</v>
      </c>
      <c r="H353" s="70">
        <v>2021</v>
      </c>
      <c r="I353" s="86">
        <f>SUM(J353+K353+M353)</f>
        <v>1676979.61</v>
      </c>
      <c r="J353" s="71">
        <v>0</v>
      </c>
      <c r="K353" s="71">
        <v>401348.2</v>
      </c>
      <c r="L353" s="30" t="s">
        <v>8</v>
      </c>
      <c r="M353" s="41">
        <f>SUM(M354:M357)</f>
        <v>1275631.4100000001</v>
      </c>
      <c r="N353" s="71">
        <v>1676979.61</v>
      </c>
      <c r="O353" s="56"/>
      <c r="P353" s="49"/>
      <c r="Q353" s="49"/>
    </row>
    <row r="354" spans="1:17" s="4" customFormat="1" ht="20.100000000000001" customHeight="1">
      <c r="A354" s="65"/>
      <c r="B354" s="67"/>
      <c r="C354" s="57"/>
      <c r="D354" s="69"/>
      <c r="E354" s="69"/>
      <c r="F354" s="69"/>
      <c r="G354" s="69"/>
      <c r="H354" s="70"/>
      <c r="I354" s="87"/>
      <c r="J354" s="71"/>
      <c r="K354" s="71"/>
      <c r="L354" s="30" t="s">
        <v>9</v>
      </c>
      <c r="M354" s="17">
        <f>411695.66+25000</f>
        <v>436695.66</v>
      </c>
      <c r="N354" s="71"/>
      <c r="O354" s="157"/>
      <c r="P354" s="49"/>
      <c r="Q354" s="49"/>
    </row>
    <row r="355" spans="1:17" s="4" customFormat="1" ht="20.100000000000001" customHeight="1">
      <c r="A355" s="65"/>
      <c r="B355" s="67"/>
      <c r="C355" s="57"/>
      <c r="D355" s="69"/>
      <c r="E355" s="69"/>
      <c r="F355" s="69"/>
      <c r="G355" s="69"/>
      <c r="H355" s="72">
        <v>2022</v>
      </c>
      <c r="I355" s="87"/>
      <c r="J355" s="71"/>
      <c r="K355" s="71"/>
      <c r="L355" s="30" t="s">
        <v>10</v>
      </c>
      <c r="M355" s="17">
        <f>411695.65+25000</f>
        <v>436695.65</v>
      </c>
      <c r="N355" s="71"/>
      <c r="O355" s="157"/>
      <c r="P355" s="49"/>
      <c r="Q355" s="49"/>
    </row>
    <row r="356" spans="1:17" s="4" customFormat="1" ht="20.100000000000001" customHeight="1">
      <c r="A356" s="65"/>
      <c r="B356" s="67"/>
      <c r="C356" s="57"/>
      <c r="D356" s="69"/>
      <c r="E356" s="69"/>
      <c r="F356" s="69"/>
      <c r="G356" s="69"/>
      <c r="H356" s="72"/>
      <c r="I356" s="87"/>
      <c r="J356" s="71"/>
      <c r="K356" s="71"/>
      <c r="L356" s="31" t="s">
        <v>11</v>
      </c>
      <c r="M356" s="17">
        <v>0</v>
      </c>
      <c r="N356" s="71"/>
      <c r="O356" s="157"/>
      <c r="P356" s="49"/>
      <c r="Q356" s="49"/>
    </row>
    <row r="357" spans="1:17" s="4" customFormat="1" ht="20.100000000000001" customHeight="1">
      <c r="A357" s="65"/>
      <c r="B357" s="68"/>
      <c r="C357" s="58"/>
      <c r="D357" s="69"/>
      <c r="E357" s="69"/>
      <c r="F357" s="69"/>
      <c r="G357" s="69"/>
      <c r="H357" s="72"/>
      <c r="I357" s="88"/>
      <c r="J357" s="71"/>
      <c r="K357" s="71"/>
      <c r="L357" s="30" t="s">
        <v>18</v>
      </c>
      <c r="M357" s="17">
        <v>402240.1</v>
      </c>
      <c r="N357" s="71"/>
      <c r="O357" s="161"/>
      <c r="P357" s="49"/>
      <c r="Q357" s="49"/>
    </row>
    <row r="358" spans="1:17" s="4" customFormat="1" ht="20.100000000000001" customHeight="1">
      <c r="A358" s="65">
        <v>64</v>
      </c>
      <c r="B358" s="66">
        <v>60014</v>
      </c>
      <c r="C358" s="56">
        <v>6050</v>
      </c>
      <c r="D358" s="69" t="s">
        <v>47</v>
      </c>
      <c r="E358" s="69"/>
      <c r="F358" s="69"/>
      <c r="G358" s="69" t="s">
        <v>17</v>
      </c>
      <c r="H358" s="70">
        <v>2021</v>
      </c>
      <c r="I358" s="86">
        <f>SUM(J358+K358+M358)</f>
        <v>160000</v>
      </c>
      <c r="J358" s="71">
        <v>11562</v>
      </c>
      <c r="K358" s="71">
        <v>0</v>
      </c>
      <c r="L358" s="30" t="s">
        <v>8</v>
      </c>
      <c r="M358" s="41">
        <f>SUM(M359:M362)</f>
        <v>148438</v>
      </c>
      <c r="N358" s="71">
        <v>148438</v>
      </c>
      <c r="O358" s="56"/>
      <c r="P358" s="49"/>
      <c r="Q358" s="49"/>
    </row>
    <row r="359" spans="1:17" s="4" customFormat="1" ht="20.100000000000001" customHeight="1">
      <c r="A359" s="65"/>
      <c r="B359" s="67"/>
      <c r="C359" s="57"/>
      <c r="D359" s="69"/>
      <c r="E359" s="69"/>
      <c r="F359" s="69"/>
      <c r="G359" s="69"/>
      <c r="H359" s="70"/>
      <c r="I359" s="87"/>
      <c r="J359" s="71"/>
      <c r="K359" s="71"/>
      <c r="L359" s="30" t="s">
        <v>9</v>
      </c>
      <c r="M359" s="17">
        <v>74219</v>
      </c>
      <c r="N359" s="71"/>
      <c r="O359" s="57"/>
      <c r="P359" s="49"/>
      <c r="Q359" s="49"/>
    </row>
    <row r="360" spans="1:17" s="4" customFormat="1" ht="20.100000000000001" customHeight="1">
      <c r="A360" s="65"/>
      <c r="B360" s="67"/>
      <c r="C360" s="57"/>
      <c r="D360" s="69"/>
      <c r="E360" s="69"/>
      <c r="F360" s="69"/>
      <c r="G360" s="69"/>
      <c r="H360" s="72">
        <v>2022</v>
      </c>
      <c r="I360" s="87"/>
      <c r="J360" s="71"/>
      <c r="K360" s="71"/>
      <c r="L360" s="30" t="s">
        <v>10</v>
      </c>
      <c r="M360" s="17">
        <v>74219</v>
      </c>
      <c r="N360" s="71"/>
      <c r="O360" s="57"/>
      <c r="P360" s="49"/>
      <c r="Q360" s="49"/>
    </row>
    <row r="361" spans="1:17" s="4" customFormat="1" ht="20.100000000000001" customHeight="1">
      <c r="A361" s="65"/>
      <c r="B361" s="67"/>
      <c r="C361" s="57"/>
      <c r="D361" s="69"/>
      <c r="E361" s="69"/>
      <c r="F361" s="69"/>
      <c r="G361" s="69"/>
      <c r="H361" s="72"/>
      <c r="I361" s="87"/>
      <c r="J361" s="71"/>
      <c r="K361" s="71"/>
      <c r="L361" s="30" t="s">
        <v>11</v>
      </c>
      <c r="M361" s="17">
        <v>0</v>
      </c>
      <c r="N361" s="71"/>
      <c r="O361" s="57"/>
      <c r="P361" s="49"/>
      <c r="Q361" s="49"/>
    </row>
    <row r="362" spans="1:17" s="4" customFormat="1" ht="20.100000000000001" customHeight="1">
      <c r="A362" s="65"/>
      <c r="B362" s="68"/>
      <c r="C362" s="58"/>
      <c r="D362" s="69"/>
      <c r="E362" s="69"/>
      <c r="F362" s="69"/>
      <c r="G362" s="69"/>
      <c r="H362" s="72"/>
      <c r="I362" s="88"/>
      <c r="J362" s="71"/>
      <c r="K362" s="71"/>
      <c r="L362" s="30" t="s">
        <v>12</v>
      </c>
      <c r="M362" s="17">
        <v>0</v>
      </c>
      <c r="N362" s="71"/>
      <c r="O362" s="58"/>
      <c r="P362" s="49"/>
      <c r="Q362" s="49"/>
    </row>
    <row r="363" spans="1:17" s="4" customFormat="1" ht="23.1" customHeight="1">
      <c r="A363" s="65">
        <v>65</v>
      </c>
      <c r="B363" s="66">
        <v>60014</v>
      </c>
      <c r="C363" s="56">
        <v>6050</v>
      </c>
      <c r="D363" s="69" t="s">
        <v>127</v>
      </c>
      <c r="E363" s="69"/>
      <c r="F363" s="69"/>
      <c r="G363" s="69" t="s">
        <v>17</v>
      </c>
      <c r="H363" s="70">
        <v>2021</v>
      </c>
      <c r="I363" s="71">
        <f>SUM(J363+K363+M363)</f>
        <v>83394</v>
      </c>
      <c r="J363" s="71">
        <v>7380</v>
      </c>
      <c r="K363" s="71">
        <v>0</v>
      </c>
      <c r="L363" s="30" t="s">
        <v>8</v>
      </c>
      <c r="M363" s="41">
        <f>SUM(M364:M367)</f>
        <v>76014</v>
      </c>
      <c r="N363" s="71">
        <v>76014</v>
      </c>
      <c r="O363" s="56"/>
      <c r="P363" s="49"/>
      <c r="Q363" s="49"/>
    </row>
    <row r="364" spans="1:17" s="4" customFormat="1" ht="23.1" customHeight="1">
      <c r="A364" s="65"/>
      <c r="B364" s="67"/>
      <c r="C364" s="57"/>
      <c r="D364" s="69"/>
      <c r="E364" s="69"/>
      <c r="F364" s="69"/>
      <c r="G364" s="69"/>
      <c r="H364" s="70"/>
      <c r="I364" s="71"/>
      <c r="J364" s="71"/>
      <c r="K364" s="71"/>
      <c r="L364" s="30" t="s">
        <v>9</v>
      </c>
      <c r="M364" s="17">
        <v>41697</v>
      </c>
      <c r="N364" s="71"/>
      <c r="O364" s="57"/>
      <c r="P364" s="49"/>
      <c r="Q364" s="49"/>
    </row>
    <row r="365" spans="1:17" s="4" customFormat="1" ht="23.1" customHeight="1">
      <c r="A365" s="65"/>
      <c r="B365" s="67"/>
      <c r="C365" s="57"/>
      <c r="D365" s="69"/>
      <c r="E365" s="69"/>
      <c r="F365" s="69"/>
      <c r="G365" s="69"/>
      <c r="H365" s="72">
        <v>2022</v>
      </c>
      <c r="I365" s="71"/>
      <c r="J365" s="71"/>
      <c r="K365" s="71"/>
      <c r="L365" s="30" t="s">
        <v>10</v>
      </c>
      <c r="M365" s="17">
        <v>34317</v>
      </c>
      <c r="N365" s="71"/>
      <c r="O365" s="57"/>
      <c r="P365" s="49"/>
      <c r="Q365" s="49"/>
    </row>
    <row r="366" spans="1:17" s="4" customFormat="1" ht="23.1" customHeight="1">
      <c r="A366" s="65"/>
      <c r="B366" s="67"/>
      <c r="C366" s="57"/>
      <c r="D366" s="69"/>
      <c r="E366" s="69"/>
      <c r="F366" s="69"/>
      <c r="G366" s="69"/>
      <c r="H366" s="72"/>
      <c r="I366" s="71"/>
      <c r="J366" s="71"/>
      <c r="K366" s="71"/>
      <c r="L366" s="30" t="s">
        <v>11</v>
      </c>
      <c r="M366" s="17">
        <v>0</v>
      </c>
      <c r="N366" s="71"/>
      <c r="O366" s="57"/>
      <c r="P366" s="49"/>
      <c r="Q366" s="49"/>
    </row>
    <row r="367" spans="1:17" s="4" customFormat="1" ht="23.1" customHeight="1">
      <c r="A367" s="65"/>
      <c r="B367" s="68"/>
      <c r="C367" s="58"/>
      <c r="D367" s="69"/>
      <c r="E367" s="69"/>
      <c r="F367" s="69"/>
      <c r="G367" s="69"/>
      <c r="H367" s="72"/>
      <c r="I367" s="71"/>
      <c r="J367" s="71"/>
      <c r="K367" s="71"/>
      <c r="L367" s="30" t="s">
        <v>21</v>
      </c>
      <c r="M367" s="17">
        <v>0</v>
      </c>
      <c r="N367" s="71"/>
      <c r="O367" s="58"/>
      <c r="P367" s="49"/>
      <c r="Q367" s="49"/>
    </row>
    <row r="368" spans="1:17" s="4" customFormat="1" ht="24" customHeight="1">
      <c r="A368" s="65" t="s">
        <v>128</v>
      </c>
      <c r="B368" s="66">
        <v>60014</v>
      </c>
      <c r="C368" s="56">
        <v>6050</v>
      </c>
      <c r="D368" s="69" t="s">
        <v>212</v>
      </c>
      <c r="E368" s="69"/>
      <c r="F368" s="69"/>
      <c r="G368" s="69" t="s">
        <v>17</v>
      </c>
      <c r="H368" s="70">
        <v>2021</v>
      </c>
      <c r="I368" s="71">
        <f>SUM(J368+K368+M368)</f>
        <v>116606</v>
      </c>
      <c r="J368" s="71">
        <v>0</v>
      </c>
      <c r="K368" s="71">
        <v>0</v>
      </c>
      <c r="L368" s="30" t="s">
        <v>8</v>
      </c>
      <c r="M368" s="41">
        <f>SUM(M369:M372)</f>
        <v>116606</v>
      </c>
      <c r="N368" s="71">
        <v>116606</v>
      </c>
      <c r="O368" s="56"/>
      <c r="P368" s="49"/>
      <c r="Q368" s="49"/>
    </row>
    <row r="369" spans="1:17" s="4" customFormat="1" ht="24" customHeight="1">
      <c r="A369" s="65"/>
      <c r="B369" s="67"/>
      <c r="C369" s="57"/>
      <c r="D369" s="69"/>
      <c r="E369" s="69"/>
      <c r="F369" s="69"/>
      <c r="G369" s="69"/>
      <c r="H369" s="70"/>
      <c r="I369" s="71"/>
      <c r="J369" s="71"/>
      <c r="K369" s="71"/>
      <c r="L369" s="30" t="s">
        <v>9</v>
      </c>
      <c r="M369" s="17">
        <v>58303</v>
      </c>
      <c r="N369" s="71"/>
      <c r="O369" s="57"/>
      <c r="P369" s="49"/>
      <c r="Q369" s="49"/>
    </row>
    <row r="370" spans="1:17" s="4" customFormat="1" ht="24" customHeight="1">
      <c r="A370" s="65"/>
      <c r="B370" s="67"/>
      <c r="C370" s="57"/>
      <c r="D370" s="69"/>
      <c r="E370" s="69"/>
      <c r="F370" s="69"/>
      <c r="G370" s="69"/>
      <c r="H370" s="72">
        <v>2022</v>
      </c>
      <c r="I370" s="71"/>
      <c r="J370" s="71"/>
      <c r="K370" s="71"/>
      <c r="L370" s="30" t="s">
        <v>10</v>
      </c>
      <c r="M370" s="17">
        <v>58303</v>
      </c>
      <c r="N370" s="71"/>
      <c r="O370" s="57"/>
      <c r="P370" s="49"/>
      <c r="Q370" s="49"/>
    </row>
    <row r="371" spans="1:17" s="4" customFormat="1" ht="24" customHeight="1">
      <c r="A371" s="65"/>
      <c r="B371" s="67"/>
      <c r="C371" s="57"/>
      <c r="D371" s="69"/>
      <c r="E371" s="69"/>
      <c r="F371" s="69"/>
      <c r="G371" s="69"/>
      <c r="H371" s="72"/>
      <c r="I371" s="71"/>
      <c r="J371" s="71"/>
      <c r="K371" s="71"/>
      <c r="L371" s="30" t="s">
        <v>11</v>
      </c>
      <c r="M371" s="17">
        <v>0</v>
      </c>
      <c r="N371" s="71"/>
      <c r="O371" s="57"/>
      <c r="P371" s="49"/>
      <c r="Q371" s="49"/>
    </row>
    <row r="372" spans="1:17" s="4" customFormat="1" ht="24" customHeight="1">
      <c r="A372" s="65"/>
      <c r="B372" s="68"/>
      <c r="C372" s="58"/>
      <c r="D372" s="69"/>
      <c r="E372" s="69"/>
      <c r="F372" s="69"/>
      <c r="G372" s="69"/>
      <c r="H372" s="72"/>
      <c r="I372" s="71"/>
      <c r="J372" s="71"/>
      <c r="K372" s="71"/>
      <c r="L372" s="30" t="s">
        <v>21</v>
      </c>
      <c r="M372" s="17">
        <v>0</v>
      </c>
      <c r="N372" s="71"/>
      <c r="O372" s="58"/>
      <c r="P372" s="49"/>
      <c r="Q372" s="49"/>
    </row>
    <row r="373" spans="1:17" s="4" customFormat="1" ht="20.100000000000001" customHeight="1">
      <c r="A373" s="65">
        <v>66</v>
      </c>
      <c r="B373" s="66">
        <v>60014</v>
      </c>
      <c r="C373" s="56">
        <v>6050</v>
      </c>
      <c r="D373" s="69" t="s">
        <v>213</v>
      </c>
      <c r="E373" s="69"/>
      <c r="F373" s="69"/>
      <c r="G373" s="69" t="s">
        <v>17</v>
      </c>
      <c r="H373" s="70">
        <v>2018</v>
      </c>
      <c r="I373" s="71">
        <v>19065</v>
      </c>
      <c r="J373" s="71">
        <v>0</v>
      </c>
      <c r="K373" s="71">
        <v>0</v>
      </c>
      <c r="L373" s="30" t="s">
        <v>8</v>
      </c>
      <c r="M373" s="41">
        <f>SUM(M374:M377)</f>
        <v>19065</v>
      </c>
      <c r="N373" s="71">
        <f>M373</f>
        <v>19065</v>
      </c>
      <c r="O373" s="56"/>
      <c r="P373" s="49"/>
      <c r="Q373" s="49"/>
    </row>
    <row r="374" spans="1:17" s="4" customFormat="1" ht="20.100000000000001" customHeight="1">
      <c r="A374" s="65"/>
      <c r="B374" s="67"/>
      <c r="C374" s="57"/>
      <c r="D374" s="69"/>
      <c r="E374" s="69"/>
      <c r="F374" s="69"/>
      <c r="G374" s="69"/>
      <c r="H374" s="70"/>
      <c r="I374" s="71"/>
      <c r="J374" s="71"/>
      <c r="K374" s="71"/>
      <c r="L374" s="30" t="s">
        <v>9</v>
      </c>
      <c r="M374" s="17">
        <v>19065</v>
      </c>
      <c r="N374" s="71"/>
      <c r="O374" s="57"/>
      <c r="P374" s="49"/>
      <c r="Q374" s="49"/>
    </row>
    <row r="375" spans="1:17" s="4" customFormat="1" ht="20.100000000000001" customHeight="1">
      <c r="A375" s="65"/>
      <c r="B375" s="67"/>
      <c r="C375" s="57"/>
      <c r="D375" s="69"/>
      <c r="E375" s="69"/>
      <c r="F375" s="69"/>
      <c r="G375" s="69"/>
      <c r="H375" s="72">
        <v>2022</v>
      </c>
      <c r="I375" s="71"/>
      <c r="J375" s="71"/>
      <c r="K375" s="71"/>
      <c r="L375" s="30" t="s">
        <v>10</v>
      </c>
      <c r="M375" s="17">
        <v>0</v>
      </c>
      <c r="N375" s="71"/>
      <c r="O375" s="57"/>
      <c r="P375" s="49"/>
      <c r="Q375" s="49"/>
    </row>
    <row r="376" spans="1:17" s="4" customFormat="1" ht="20.100000000000001" customHeight="1">
      <c r="A376" s="65"/>
      <c r="B376" s="67"/>
      <c r="C376" s="57"/>
      <c r="D376" s="69"/>
      <c r="E376" s="69"/>
      <c r="F376" s="69"/>
      <c r="G376" s="69"/>
      <c r="H376" s="72"/>
      <c r="I376" s="71"/>
      <c r="J376" s="71"/>
      <c r="K376" s="71"/>
      <c r="L376" s="30" t="s">
        <v>11</v>
      </c>
      <c r="M376" s="17">
        <v>0</v>
      </c>
      <c r="N376" s="71"/>
      <c r="O376" s="57"/>
      <c r="P376" s="49"/>
      <c r="Q376" s="49"/>
    </row>
    <row r="377" spans="1:17" s="4" customFormat="1" ht="20.100000000000001" customHeight="1">
      <c r="A377" s="65"/>
      <c r="B377" s="68"/>
      <c r="C377" s="58"/>
      <c r="D377" s="69"/>
      <c r="E377" s="69"/>
      <c r="F377" s="69"/>
      <c r="G377" s="69"/>
      <c r="H377" s="72"/>
      <c r="I377" s="71"/>
      <c r="J377" s="71"/>
      <c r="K377" s="71"/>
      <c r="L377" s="30" t="s">
        <v>21</v>
      </c>
      <c r="M377" s="17">
        <v>0</v>
      </c>
      <c r="N377" s="71"/>
      <c r="O377" s="58"/>
      <c r="P377" s="49"/>
      <c r="Q377" s="49"/>
    </row>
    <row r="378" spans="1:17" s="4" customFormat="1" ht="20.100000000000001" customHeight="1">
      <c r="A378" s="65">
        <v>67</v>
      </c>
      <c r="B378" s="66">
        <v>60014</v>
      </c>
      <c r="C378" s="56">
        <v>6050</v>
      </c>
      <c r="D378" s="69" t="s">
        <v>214</v>
      </c>
      <c r="E378" s="69"/>
      <c r="F378" s="69"/>
      <c r="G378" s="69" t="s">
        <v>186</v>
      </c>
      <c r="H378" s="70">
        <v>2022</v>
      </c>
      <c r="I378" s="71">
        <f>SUM(J378+K378+M378)</f>
        <v>35000</v>
      </c>
      <c r="J378" s="71">
        <v>0</v>
      </c>
      <c r="K378" s="71">
        <v>0</v>
      </c>
      <c r="L378" s="30" t="s">
        <v>8</v>
      </c>
      <c r="M378" s="41">
        <f>SUM(M379:M382)</f>
        <v>35000</v>
      </c>
      <c r="N378" s="71">
        <f>M379</f>
        <v>0</v>
      </c>
      <c r="O378" s="56"/>
      <c r="P378" s="49"/>
      <c r="Q378" s="49"/>
    </row>
    <row r="379" spans="1:17" s="4" customFormat="1" ht="20.100000000000001" customHeight="1">
      <c r="A379" s="65"/>
      <c r="B379" s="67"/>
      <c r="C379" s="57"/>
      <c r="D379" s="69"/>
      <c r="E379" s="69"/>
      <c r="F379" s="69"/>
      <c r="G379" s="69"/>
      <c r="H379" s="70"/>
      <c r="I379" s="71"/>
      <c r="J379" s="71"/>
      <c r="K379" s="71"/>
      <c r="L379" s="30" t="s">
        <v>9</v>
      </c>
      <c r="M379" s="17">
        <v>0</v>
      </c>
      <c r="N379" s="71"/>
      <c r="O379" s="57"/>
      <c r="P379" s="49"/>
      <c r="Q379" s="49"/>
    </row>
    <row r="380" spans="1:17" s="4" customFormat="1" ht="20.100000000000001" customHeight="1">
      <c r="A380" s="65"/>
      <c r="B380" s="67"/>
      <c r="C380" s="57"/>
      <c r="D380" s="69"/>
      <c r="E380" s="69"/>
      <c r="F380" s="69"/>
      <c r="G380" s="69"/>
      <c r="H380" s="72">
        <v>2022</v>
      </c>
      <c r="I380" s="71"/>
      <c r="J380" s="71"/>
      <c r="K380" s="71"/>
      <c r="L380" s="30" t="s">
        <v>10</v>
      </c>
      <c r="M380" s="17">
        <v>35000</v>
      </c>
      <c r="N380" s="71"/>
      <c r="O380" s="57"/>
      <c r="P380" s="49"/>
      <c r="Q380" s="49"/>
    </row>
    <row r="381" spans="1:17" s="4" customFormat="1" ht="20.100000000000001" customHeight="1">
      <c r="A381" s="65"/>
      <c r="B381" s="67"/>
      <c r="C381" s="57"/>
      <c r="D381" s="69"/>
      <c r="E381" s="69"/>
      <c r="F381" s="69"/>
      <c r="G381" s="69"/>
      <c r="H381" s="72"/>
      <c r="I381" s="71"/>
      <c r="J381" s="71"/>
      <c r="K381" s="71"/>
      <c r="L381" s="30" t="s">
        <v>11</v>
      </c>
      <c r="M381" s="17">
        <v>0</v>
      </c>
      <c r="N381" s="71"/>
      <c r="O381" s="57"/>
      <c r="P381" s="49"/>
      <c r="Q381" s="49"/>
    </row>
    <row r="382" spans="1:17" s="4" customFormat="1" ht="20.100000000000001" customHeight="1">
      <c r="A382" s="65"/>
      <c r="B382" s="68"/>
      <c r="C382" s="58"/>
      <c r="D382" s="69"/>
      <c r="E382" s="69"/>
      <c r="F382" s="69"/>
      <c r="G382" s="69"/>
      <c r="H382" s="72"/>
      <c r="I382" s="71"/>
      <c r="J382" s="71"/>
      <c r="K382" s="71"/>
      <c r="L382" s="30" t="s">
        <v>21</v>
      </c>
      <c r="M382" s="17">
        <v>0</v>
      </c>
      <c r="N382" s="71"/>
      <c r="O382" s="58"/>
      <c r="P382" s="49"/>
      <c r="Q382" s="49"/>
    </row>
    <row r="383" spans="1:17" s="4" customFormat="1" ht="20.100000000000001" customHeight="1">
      <c r="A383" s="65">
        <v>68</v>
      </c>
      <c r="B383" s="66">
        <v>60014</v>
      </c>
      <c r="C383" s="56">
        <v>6050</v>
      </c>
      <c r="D383" s="69" t="s">
        <v>48</v>
      </c>
      <c r="E383" s="69"/>
      <c r="F383" s="69"/>
      <c r="G383" s="69" t="s">
        <v>17</v>
      </c>
      <c r="H383" s="70">
        <v>2021</v>
      </c>
      <c r="I383" s="71">
        <f>SUM(J383+K383+M383)</f>
        <v>0</v>
      </c>
      <c r="J383" s="71">
        <v>0</v>
      </c>
      <c r="K383" s="71">
        <v>0</v>
      </c>
      <c r="L383" s="30" t="s">
        <v>8</v>
      </c>
      <c r="M383" s="41">
        <f>SUM(M384:M387)</f>
        <v>0</v>
      </c>
      <c r="N383" s="71">
        <f>M384+M386+M387+K383</f>
        <v>0</v>
      </c>
      <c r="O383" s="56"/>
      <c r="P383" s="49"/>
      <c r="Q383" s="49"/>
    </row>
    <row r="384" spans="1:17" s="4" customFormat="1" ht="20.100000000000001" customHeight="1">
      <c r="A384" s="65"/>
      <c r="B384" s="67"/>
      <c r="C384" s="57"/>
      <c r="D384" s="69"/>
      <c r="E384" s="69"/>
      <c r="F384" s="69"/>
      <c r="G384" s="69"/>
      <c r="H384" s="70"/>
      <c r="I384" s="71"/>
      <c r="J384" s="71"/>
      <c r="K384" s="71"/>
      <c r="L384" s="30" t="s">
        <v>9</v>
      </c>
      <c r="M384" s="17">
        <v>0</v>
      </c>
      <c r="N384" s="71"/>
      <c r="O384" s="157"/>
      <c r="P384" s="49"/>
      <c r="Q384" s="49"/>
    </row>
    <row r="385" spans="1:17" s="4" customFormat="1" ht="20.100000000000001" customHeight="1">
      <c r="A385" s="65"/>
      <c r="B385" s="67"/>
      <c r="C385" s="57"/>
      <c r="D385" s="69"/>
      <c r="E385" s="69"/>
      <c r="F385" s="69"/>
      <c r="G385" s="69"/>
      <c r="H385" s="72">
        <v>2023</v>
      </c>
      <c r="I385" s="71"/>
      <c r="J385" s="71"/>
      <c r="K385" s="71"/>
      <c r="L385" s="30" t="s">
        <v>10</v>
      </c>
      <c r="M385" s="17">
        <v>0</v>
      </c>
      <c r="N385" s="71"/>
      <c r="O385" s="157"/>
      <c r="P385" s="49"/>
      <c r="Q385" s="49"/>
    </row>
    <row r="386" spans="1:17" s="4" customFormat="1" ht="20.100000000000001" customHeight="1">
      <c r="A386" s="65"/>
      <c r="B386" s="67"/>
      <c r="C386" s="57"/>
      <c r="D386" s="69"/>
      <c r="E386" s="69"/>
      <c r="F386" s="69"/>
      <c r="G386" s="69"/>
      <c r="H386" s="72"/>
      <c r="I386" s="71"/>
      <c r="J386" s="71"/>
      <c r="K386" s="71"/>
      <c r="L386" s="31" t="s">
        <v>11</v>
      </c>
      <c r="M386" s="17">
        <v>0</v>
      </c>
      <c r="N386" s="71"/>
      <c r="O386" s="157"/>
      <c r="P386" s="49"/>
      <c r="Q386" s="49"/>
    </row>
    <row r="387" spans="1:17" s="4" customFormat="1" ht="20.100000000000001" customHeight="1">
      <c r="A387" s="65"/>
      <c r="B387" s="68"/>
      <c r="C387" s="58"/>
      <c r="D387" s="69"/>
      <c r="E387" s="69"/>
      <c r="F387" s="69"/>
      <c r="G387" s="69"/>
      <c r="H387" s="72"/>
      <c r="I387" s="71"/>
      <c r="J387" s="71"/>
      <c r="K387" s="71"/>
      <c r="L387" s="30" t="s">
        <v>18</v>
      </c>
      <c r="M387" s="17">
        <v>0</v>
      </c>
      <c r="N387" s="71"/>
      <c r="O387" s="161"/>
      <c r="P387" s="49"/>
      <c r="Q387" s="49"/>
    </row>
    <row r="388" spans="1:17" s="4" customFormat="1" ht="20.100000000000001" customHeight="1">
      <c r="A388" s="65">
        <v>69</v>
      </c>
      <c r="B388" s="66">
        <v>60014</v>
      </c>
      <c r="C388" s="56">
        <v>6050</v>
      </c>
      <c r="D388" s="69" t="s">
        <v>49</v>
      </c>
      <c r="E388" s="69"/>
      <c r="F388" s="69"/>
      <c r="G388" s="69" t="s">
        <v>17</v>
      </c>
      <c r="H388" s="70">
        <v>2021</v>
      </c>
      <c r="I388" s="71">
        <f>SUM(J388+K388+M388)</f>
        <v>3553232.75</v>
      </c>
      <c r="J388" s="71">
        <v>0</v>
      </c>
      <c r="K388" s="71">
        <v>794902.43</v>
      </c>
      <c r="L388" s="30" t="s">
        <v>8</v>
      </c>
      <c r="M388" s="41">
        <f>SUM(M389:M392)</f>
        <v>2758330.32</v>
      </c>
      <c r="N388" s="71">
        <v>3553232.75</v>
      </c>
      <c r="O388" s="56"/>
      <c r="P388" s="49"/>
      <c r="Q388" s="49"/>
    </row>
    <row r="389" spans="1:17" s="4" customFormat="1" ht="20.100000000000001" customHeight="1">
      <c r="A389" s="65"/>
      <c r="B389" s="67"/>
      <c r="C389" s="57"/>
      <c r="D389" s="69"/>
      <c r="E389" s="69"/>
      <c r="F389" s="69"/>
      <c r="G389" s="69"/>
      <c r="H389" s="70"/>
      <c r="I389" s="71"/>
      <c r="J389" s="71"/>
      <c r="K389" s="71"/>
      <c r="L389" s="30" t="s">
        <v>9</v>
      </c>
      <c r="M389" s="17">
        <v>909202.94</v>
      </c>
      <c r="N389" s="71"/>
      <c r="O389" s="157"/>
      <c r="P389" s="49"/>
      <c r="Q389" s="49"/>
    </row>
    <row r="390" spans="1:17" s="4" customFormat="1" ht="20.100000000000001" customHeight="1">
      <c r="A390" s="65"/>
      <c r="B390" s="67"/>
      <c r="C390" s="57"/>
      <c r="D390" s="69"/>
      <c r="E390" s="69"/>
      <c r="F390" s="69"/>
      <c r="G390" s="69"/>
      <c r="H390" s="72">
        <v>2022</v>
      </c>
      <c r="I390" s="71"/>
      <c r="J390" s="71"/>
      <c r="K390" s="71"/>
      <c r="L390" s="30" t="s">
        <v>10</v>
      </c>
      <c r="M390" s="17">
        <v>909202.94</v>
      </c>
      <c r="N390" s="71"/>
      <c r="O390" s="157"/>
      <c r="P390" s="49"/>
      <c r="Q390" s="49"/>
    </row>
    <row r="391" spans="1:17" s="4" customFormat="1" ht="20.100000000000001" customHeight="1">
      <c r="A391" s="65"/>
      <c r="B391" s="67"/>
      <c r="C391" s="57"/>
      <c r="D391" s="69"/>
      <c r="E391" s="69"/>
      <c r="F391" s="69"/>
      <c r="G391" s="69"/>
      <c r="H391" s="72"/>
      <c r="I391" s="71"/>
      <c r="J391" s="71"/>
      <c r="K391" s="71"/>
      <c r="L391" s="31" t="s">
        <v>11</v>
      </c>
      <c r="M391" s="17">
        <v>0</v>
      </c>
      <c r="N391" s="71"/>
      <c r="O391" s="157"/>
      <c r="P391" s="49"/>
      <c r="Q391" s="49"/>
    </row>
    <row r="392" spans="1:17" s="4" customFormat="1" ht="20.100000000000001" customHeight="1">
      <c r="A392" s="65"/>
      <c r="B392" s="68"/>
      <c r="C392" s="58"/>
      <c r="D392" s="69"/>
      <c r="E392" s="69"/>
      <c r="F392" s="69"/>
      <c r="G392" s="69"/>
      <c r="H392" s="72"/>
      <c r="I392" s="71"/>
      <c r="J392" s="71"/>
      <c r="K392" s="71"/>
      <c r="L392" s="30" t="s">
        <v>18</v>
      </c>
      <c r="M392" s="17">
        <v>939924.44</v>
      </c>
      <c r="N392" s="71"/>
      <c r="O392" s="161"/>
      <c r="P392" s="49"/>
      <c r="Q392" s="49"/>
    </row>
    <row r="393" spans="1:17" s="4" customFormat="1" ht="20.100000000000001" customHeight="1">
      <c r="A393" s="65">
        <v>70</v>
      </c>
      <c r="B393" s="66">
        <v>60014</v>
      </c>
      <c r="C393" s="56">
        <v>6050</v>
      </c>
      <c r="D393" s="69" t="s">
        <v>215</v>
      </c>
      <c r="E393" s="69"/>
      <c r="F393" s="69"/>
      <c r="G393" s="69" t="s">
        <v>17</v>
      </c>
      <c r="H393" s="70">
        <v>2022</v>
      </c>
      <c r="I393" s="71">
        <f>M393</f>
        <v>132963</v>
      </c>
      <c r="J393" s="71">
        <v>0</v>
      </c>
      <c r="K393" s="71">
        <v>0</v>
      </c>
      <c r="L393" s="30" t="s">
        <v>8</v>
      </c>
      <c r="M393" s="41">
        <f>SUM(M394:M397)</f>
        <v>132963</v>
      </c>
      <c r="N393" s="71">
        <v>132963</v>
      </c>
      <c r="O393" s="56"/>
      <c r="P393" s="49"/>
      <c r="Q393" s="49"/>
    </row>
    <row r="394" spans="1:17" s="4" customFormat="1" ht="20.100000000000001" customHeight="1">
      <c r="A394" s="65"/>
      <c r="B394" s="67"/>
      <c r="C394" s="57"/>
      <c r="D394" s="69"/>
      <c r="E394" s="69"/>
      <c r="F394" s="69"/>
      <c r="G394" s="69"/>
      <c r="H394" s="70"/>
      <c r="I394" s="71"/>
      <c r="J394" s="71"/>
      <c r="K394" s="71"/>
      <c r="L394" s="30" t="s">
        <v>9</v>
      </c>
      <c r="M394" s="17">
        <v>66481.5</v>
      </c>
      <c r="N394" s="71"/>
      <c r="O394" s="57"/>
      <c r="P394" s="49"/>
      <c r="Q394" s="49"/>
    </row>
    <row r="395" spans="1:17" s="4" customFormat="1" ht="20.100000000000001" customHeight="1">
      <c r="A395" s="65"/>
      <c r="B395" s="67"/>
      <c r="C395" s="57"/>
      <c r="D395" s="69"/>
      <c r="E395" s="69"/>
      <c r="F395" s="69"/>
      <c r="G395" s="69"/>
      <c r="H395" s="72">
        <v>2022</v>
      </c>
      <c r="I395" s="71"/>
      <c r="J395" s="71"/>
      <c r="K395" s="71"/>
      <c r="L395" s="30" t="s">
        <v>10</v>
      </c>
      <c r="M395" s="17">
        <v>66481.5</v>
      </c>
      <c r="N395" s="71"/>
      <c r="O395" s="57"/>
      <c r="P395" s="49"/>
      <c r="Q395" s="49"/>
    </row>
    <row r="396" spans="1:17" s="4" customFormat="1" ht="20.100000000000001" customHeight="1">
      <c r="A396" s="65"/>
      <c r="B396" s="67"/>
      <c r="C396" s="57"/>
      <c r="D396" s="69"/>
      <c r="E396" s="69"/>
      <c r="F396" s="69"/>
      <c r="G396" s="69"/>
      <c r="H396" s="72"/>
      <c r="I396" s="71"/>
      <c r="J396" s="71"/>
      <c r="K396" s="71"/>
      <c r="L396" s="30" t="s">
        <v>11</v>
      </c>
      <c r="M396" s="17">
        <v>0</v>
      </c>
      <c r="N396" s="71"/>
      <c r="O396" s="57"/>
      <c r="P396" s="49"/>
      <c r="Q396" s="49"/>
    </row>
    <row r="397" spans="1:17" s="4" customFormat="1" ht="20.100000000000001" customHeight="1">
      <c r="A397" s="65"/>
      <c r="B397" s="68"/>
      <c r="C397" s="58"/>
      <c r="D397" s="69"/>
      <c r="E397" s="69"/>
      <c r="F397" s="69"/>
      <c r="G397" s="69"/>
      <c r="H397" s="72"/>
      <c r="I397" s="71"/>
      <c r="J397" s="71"/>
      <c r="K397" s="71"/>
      <c r="L397" s="30" t="s">
        <v>21</v>
      </c>
      <c r="M397" s="17">
        <v>0</v>
      </c>
      <c r="N397" s="71"/>
      <c r="O397" s="58"/>
      <c r="P397" s="49"/>
      <c r="Q397" s="49"/>
    </row>
    <row r="398" spans="1:17" s="4" customFormat="1" ht="20.100000000000001" customHeight="1">
      <c r="A398" s="65">
        <v>71</v>
      </c>
      <c r="B398" s="66">
        <v>60014</v>
      </c>
      <c r="C398" s="56">
        <v>6050</v>
      </c>
      <c r="D398" s="69" t="s">
        <v>113</v>
      </c>
      <c r="E398" s="69"/>
      <c r="F398" s="69"/>
      <c r="G398" s="69" t="s">
        <v>17</v>
      </c>
      <c r="H398" s="70">
        <v>2020</v>
      </c>
      <c r="I398" s="71">
        <f>M398+J398</f>
        <v>68603.25</v>
      </c>
      <c r="J398" s="71">
        <v>50430</v>
      </c>
      <c r="K398" s="71">
        <v>0</v>
      </c>
      <c r="L398" s="30" t="s">
        <v>8</v>
      </c>
      <c r="M398" s="41">
        <f>SUM(M399:M402)</f>
        <v>18173.25</v>
      </c>
      <c r="N398" s="71">
        <f>M399</f>
        <v>18173.25</v>
      </c>
      <c r="O398" s="56"/>
      <c r="P398" s="49"/>
      <c r="Q398" s="49"/>
    </row>
    <row r="399" spans="1:17" s="4" customFormat="1" ht="20.100000000000001" customHeight="1">
      <c r="A399" s="65"/>
      <c r="B399" s="67"/>
      <c r="C399" s="57"/>
      <c r="D399" s="69"/>
      <c r="E399" s="69"/>
      <c r="F399" s="69"/>
      <c r="G399" s="69"/>
      <c r="H399" s="70"/>
      <c r="I399" s="71"/>
      <c r="J399" s="71"/>
      <c r="K399" s="71"/>
      <c r="L399" s="30" t="s">
        <v>9</v>
      </c>
      <c r="M399" s="17">
        <v>18173.25</v>
      </c>
      <c r="N399" s="71"/>
      <c r="O399" s="57"/>
      <c r="P399" s="49"/>
      <c r="Q399" s="49"/>
    </row>
    <row r="400" spans="1:17" s="4" customFormat="1" ht="20.100000000000001" customHeight="1">
      <c r="A400" s="65"/>
      <c r="B400" s="67"/>
      <c r="C400" s="57"/>
      <c r="D400" s="69"/>
      <c r="E400" s="69"/>
      <c r="F400" s="69"/>
      <c r="G400" s="69"/>
      <c r="H400" s="72">
        <v>2022</v>
      </c>
      <c r="I400" s="71"/>
      <c r="J400" s="71"/>
      <c r="K400" s="71"/>
      <c r="L400" s="30" t="s">
        <v>10</v>
      </c>
      <c r="M400" s="17">
        <v>0</v>
      </c>
      <c r="N400" s="71"/>
      <c r="O400" s="57"/>
      <c r="P400" s="49"/>
      <c r="Q400" s="49"/>
    </row>
    <row r="401" spans="1:17" s="4" customFormat="1" ht="20.100000000000001" customHeight="1">
      <c r="A401" s="65"/>
      <c r="B401" s="67"/>
      <c r="C401" s="57"/>
      <c r="D401" s="69"/>
      <c r="E401" s="69"/>
      <c r="F401" s="69"/>
      <c r="G401" s="69"/>
      <c r="H401" s="72"/>
      <c r="I401" s="71"/>
      <c r="J401" s="71"/>
      <c r="K401" s="71"/>
      <c r="L401" s="30" t="s">
        <v>11</v>
      </c>
      <c r="M401" s="17">
        <v>0</v>
      </c>
      <c r="N401" s="71"/>
      <c r="O401" s="57"/>
      <c r="P401" s="49"/>
      <c r="Q401" s="49"/>
    </row>
    <row r="402" spans="1:17" s="4" customFormat="1" ht="20.100000000000001" customHeight="1">
      <c r="A402" s="65"/>
      <c r="B402" s="68"/>
      <c r="C402" s="58"/>
      <c r="D402" s="69"/>
      <c r="E402" s="69"/>
      <c r="F402" s="69"/>
      <c r="G402" s="69"/>
      <c r="H402" s="72"/>
      <c r="I402" s="71"/>
      <c r="J402" s="71"/>
      <c r="K402" s="71"/>
      <c r="L402" s="30" t="s">
        <v>21</v>
      </c>
      <c r="M402" s="17">
        <v>0</v>
      </c>
      <c r="N402" s="71"/>
      <c r="O402" s="58"/>
      <c r="P402" s="49"/>
      <c r="Q402" s="49"/>
    </row>
    <row r="403" spans="1:17" s="4" customFormat="1" ht="20.100000000000001" customHeight="1">
      <c r="A403" s="65">
        <v>72</v>
      </c>
      <c r="B403" s="66">
        <v>60014</v>
      </c>
      <c r="C403" s="56">
        <v>6050</v>
      </c>
      <c r="D403" s="69" t="s">
        <v>114</v>
      </c>
      <c r="E403" s="69"/>
      <c r="F403" s="69"/>
      <c r="G403" s="69" t="s">
        <v>17</v>
      </c>
      <c r="H403" s="70">
        <v>2021</v>
      </c>
      <c r="I403" s="71">
        <f>M403+J403</f>
        <v>216603</v>
      </c>
      <c r="J403" s="71">
        <v>56703</v>
      </c>
      <c r="K403" s="71">
        <v>0</v>
      </c>
      <c r="L403" s="30" t="s">
        <v>8</v>
      </c>
      <c r="M403" s="41">
        <f>SUM(M404:M407)</f>
        <v>159900</v>
      </c>
      <c r="N403" s="71">
        <v>159900</v>
      </c>
      <c r="O403" s="56"/>
      <c r="P403" s="49"/>
      <c r="Q403" s="49"/>
    </row>
    <row r="404" spans="1:17" s="4" customFormat="1" ht="20.100000000000001" customHeight="1">
      <c r="A404" s="65"/>
      <c r="B404" s="67"/>
      <c r="C404" s="57"/>
      <c r="D404" s="69"/>
      <c r="E404" s="69"/>
      <c r="F404" s="69"/>
      <c r="G404" s="69"/>
      <c r="H404" s="70"/>
      <c r="I404" s="71"/>
      <c r="J404" s="71"/>
      <c r="K404" s="71"/>
      <c r="L404" s="30" t="s">
        <v>9</v>
      </c>
      <c r="M404" s="17">
        <v>108301.5</v>
      </c>
      <c r="N404" s="71"/>
      <c r="O404" s="57"/>
      <c r="P404" s="49"/>
      <c r="Q404" s="49"/>
    </row>
    <row r="405" spans="1:17" s="4" customFormat="1" ht="20.100000000000001" customHeight="1">
      <c r="A405" s="65"/>
      <c r="B405" s="67"/>
      <c r="C405" s="57"/>
      <c r="D405" s="69"/>
      <c r="E405" s="69"/>
      <c r="F405" s="69"/>
      <c r="G405" s="69"/>
      <c r="H405" s="72">
        <v>2022</v>
      </c>
      <c r="I405" s="71"/>
      <c r="J405" s="71"/>
      <c r="K405" s="71"/>
      <c r="L405" s="30" t="s">
        <v>10</v>
      </c>
      <c r="M405" s="17">
        <v>51598.5</v>
      </c>
      <c r="N405" s="71"/>
      <c r="O405" s="57"/>
      <c r="P405" s="49"/>
      <c r="Q405" s="49"/>
    </row>
    <row r="406" spans="1:17" s="4" customFormat="1" ht="20.100000000000001" customHeight="1">
      <c r="A406" s="65"/>
      <c r="B406" s="67"/>
      <c r="C406" s="57"/>
      <c r="D406" s="69"/>
      <c r="E406" s="69"/>
      <c r="F406" s="69"/>
      <c r="G406" s="69"/>
      <c r="H406" s="72"/>
      <c r="I406" s="71"/>
      <c r="J406" s="71"/>
      <c r="K406" s="71"/>
      <c r="L406" s="30" t="s">
        <v>11</v>
      </c>
      <c r="M406" s="17">
        <v>0</v>
      </c>
      <c r="N406" s="71"/>
      <c r="O406" s="57"/>
      <c r="P406" s="49"/>
      <c r="Q406" s="49"/>
    </row>
    <row r="407" spans="1:17" s="4" customFormat="1" ht="20.100000000000001" customHeight="1">
      <c r="A407" s="65"/>
      <c r="B407" s="68"/>
      <c r="C407" s="58"/>
      <c r="D407" s="69"/>
      <c r="E407" s="69"/>
      <c r="F407" s="69"/>
      <c r="G407" s="69"/>
      <c r="H407" s="72"/>
      <c r="I407" s="71"/>
      <c r="J407" s="71"/>
      <c r="K407" s="71"/>
      <c r="L407" s="30" t="s">
        <v>21</v>
      </c>
      <c r="M407" s="17">
        <v>0</v>
      </c>
      <c r="N407" s="71"/>
      <c r="O407" s="58"/>
      <c r="P407" s="49"/>
      <c r="Q407" s="49"/>
    </row>
    <row r="408" spans="1:17" s="4" customFormat="1" ht="20.100000000000001" customHeight="1">
      <c r="A408" s="65">
        <v>73</v>
      </c>
      <c r="B408" s="66">
        <v>60014</v>
      </c>
      <c r="C408" s="56">
        <v>6050</v>
      </c>
      <c r="D408" s="69" t="s">
        <v>216</v>
      </c>
      <c r="E408" s="69"/>
      <c r="F408" s="69"/>
      <c r="G408" s="69" t="s">
        <v>17</v>
      </c>
      <c r="H408" s="70">
        <v>2021</v>
      </c>
      <c r="I408" s="71">
        <f>SUM(J408+K408+M408)</f>
        <v>3885886.79</v>
      </c>
      <c r="J408" s="71">
        <v>0</v>
      </c>
      <c r="K408" s="71">
        <v>905899.88</v>
      </c>
      <c r="L408" s="30" t="s">
        <v>8</v>
      </c>
      <c r="M408" s="41">
        <f>SUM(M409:M412)</f>
        <v>2979986.91</v>
      </c>
      <c r="N408" s="136">
        <v>3885886.79</v>
      </c>
      <c r="O408" s="56"/>
      <c r="P408" s="49"/>
      <c r="Q408" s="49"/>
    </row>
    <row r="409" spans="1:17" s="4" customFormat="1" ht="20.100000000000001" customHeight="1">
      <c r="A409" s="65"/>
      <c r="B409" s="67"/>
      <c r="C409" s="57"/>
      <c r="D409" s="69"/>
      <c r="E409" s="69"/>
      <c r="F409" s="69"/>
      <c r="G409" s="69"/>
      <c r="H409" s="70"/>
      <c r="I409" s="71"/>
      <c r="J409" s="71"/>
      <c r="K409" s="71"/>
      <c r="L409" s="30" t="s">
        <v>9</v>
      </c>
      <c r="M409" s="17">
        <v>1004657.6</v>
      </c>
      <c r="N409" s="136"/>
      <c r="O409" s="157"/>
      <c r="P409" s="49"/>
      <c r="Q409" s="49"/>
    </row>
    <row r="410" spans="1:17" s="4" customFormat="1" ht="20.100000000000001" customHeight="1">
      <c r="A410" s="65"/>
      <c r="B410" s="67"/>
      <c r="C410" s="57"/>
      <c r="D410" s="69"/>
      <c r="E410" s="69"/>
      <c r="F410" s="69"/>
      <c r="G410" s="69"/>
      <c r="H410" s="72">
        <v>2022</v>
      </c>
      <c r="I410" s="71"/>
      <c r="J410" s="71"/>
      <c r="K410" s="71"/>
      <c r="L410" s="30" t="s">
        <v>10</v>
      </c>
      <c r="M410" s="17">
        <v>1004657.59</v>
      </c>
      <c r="N410" s="136"/>
      <c r="O410" s="157"/>
      <c r="P410" s="49"/>
      <c r="Q410" s="49"/>
    </row>
    <row r="411" spans="1:17" s="4" customFormat="1" ht="20.100000000000001" customHeight="1">
      <c r="A411" s="65"/>
      <c r="B411" s="67"/>
      <c r="C411" s="57"/>
      <c r="D411" s="69"/>
      <c r="E411" s="69"/>
      <c r="F411" s="69"/>
      <c r="G411" s="69"/>
      <c r="H411" s="72"/>
      <c r="I411" s="71"/>
      <c r="J411" s="71"/>
      <c r="K411" s="71"/>
      <c r="L411" s="31" t="s">
        <v>11</v>
      </c>
      <c r="M411" s="17">
        <v>0</v>
      </c>
      <c r="N411" s="136"/>
      <c r="O411" s="157"/>
      <c r="P411" s="49"/>
      <c r="Q411" s="49"/>
    </row>
    <row r="412" spans="1:17" s="4" customFormat="1" ht="20.100000000000001" customHeight="1">
      <c r="A412" s="65"/>
      <c r="B412" s="68"/>
      <c r="C412" s="58"/>
      <c r="D412" s="69"/>
      <c r="E412" s="69"/>
      <c r="F412" s="69"/>
      <c r="G412" s="69"/>
      <c r="H412" s="72"/>
      <c r="I412" s="71"/>
      <c r="J412" s="71"/>
      <c r="K412" s="71"/>
      <c r="L412" s="30" t="s">
        <v>18</v>
      </c>
      <c r="M412" s="17">
        <v>970671.72</v>
      </c>
      <c r="N412" s="136"/>
      <c r="O412" s="161"/>
      <c r="P412" s="49"/>
      <c r="Q412" s="49"/>
    </row>
    <row r="413" spans="1:17" s="4" customFormat="1" ht="20.100000000000001" customHeight="1">
      <c r="A413" s="65">
        <v>74</v>
      </c>
      <c r="B413" s="66">
        <v>60014</v>
      </c>
      <c r="C413" s="56">
        <v>6050</v>
      </c>
      <c r="D413" s="69" t="s">
        <v>217</v>
      </c>
      <c r="E413" s="69"/>
      <c r="F413" s="69"/>
      <c r="G413" s="69" t="s">
        <v>17</v>
      </c>
      <c r="H413" s="70">
        <v>2021</v>
      </c>
      <c r="I413" s="71">
        <f>SUM(J413+K413+M413)</f>
        <v>3231615.3600000003</v>
      </c>
      <c r="J413" s="71">
        <v>0</v>
      </c>
      <c r="K413" s="71">
        <v>729193.41</v>
      </c>
      <c r="L413" s="30" t="s">
        <v>8</v>
      </c>
      <c r="M413" s="41">
        <f>SUM(M414:M417)</f>
        <v>2502421.9500000002</v>
      </c>
      <c r="N413" s="136">
        <f>M414+M416+M417+K413+M415</f>
        <v>3231615.36</v>
      </c>
      <c r="O413" s="56"/>
      <c r="P413" s="49"/>
      <c r="Q413" s="49"/>
    </row>
    <row r="414" spans="1:17" s="4" customFormat="1" ht="20.100000000000001" customHeight="1">
      <c r="A414" s="65"/>
      <c r="B414" s="67"/>
      <c r="C414" s="57"/>
      <c r="D414" s="69"/>
      <c r="E414" s="69"/>
      <c r="F414" s="69"/>
      <c r="G414" s="69"/>
      <c r="H414" s="70"/>
      <c r="I414" s="71"/>
      <c r="J414" s="71"/>
      <c r="K414" s="71"/>
      <c r="L414" s="30" t="s">
        <v>9</v>
      </c>
      <c r="M414" s="17">
        <v>941897.09</v>
      </c>
      <c r="N414" s="136"/>
      <c r="O414" s="157"/>
      <c r="P414" s="49"/>
      <c r="Q414" s="49"/>
    </row>
    <row r="415" spans="1:17" s="4" customFormat="1" ht="20.100000000000001" customHeight="1">
      <c r="A415" s="65"/>
      <c r="B415" s="67"/>
      <c r="C415" s="57"/>
      <c r="D415" s="69"/>
      <c r="E415" s="69"/>
      <c r="F415" s="69"/>
      <c r="G415" s="69"/>
      <c r="H415" s="72">
        <v>2022</v>
      </c>
      <c r="I415" s="71"/>
      <c r="J415" s="71"/>
      <c r="K415" s="71"/>
      <c r="L415" s="30" t="s">
        <v>10</v>
      </c>
      <c r="M415" s="17">
        <v>941897.09</v>
      </c>
      <c r="N415" s="136"/>
      <c r="O415" s="157"/>
      <c r="P415" s="49"/>
      <c r="Q415" s="49"/>
    </row>
    <row r="416" spans="1:17" s="4" customFormat="1" ht="20.100000000000001" customHeight="1">
      <c r="A416" s="65"/>
      <c r="B416" s="67"/>
      <c r="C416" s="57"/>
      <c r="D416" s="69"/>
      <c r="E416" s="69"/>
      <c r="F416" s="69"/>
      <c r="G416" s="69"/>
      <c r="H416" s="72"/>
      <c r="I416" s="71"/>
      <c r="J416" s="71"/>
      <c r="K416" s="71"/>
      <c r="L416" s="31" t="s">
        <v>11</v>
      </c>
      <c r="M416" s="17">
        <v>0</v>
      </c>
      <c r="N416" s="136"/>
      <c r="O416" s="157"/>
      <c r="P416" s="49"/>
      <c r="Q416" s="49"/>
    </row>
    <row r="417" spans="1:17" s="4" customFormat="1" ht="20.100000000000001" customHeight="1">
      <c r="A417" s="65"/>
      <c r="B417" s="68"/>
      <c r="C417" s="58"/>
      <c r="D417" s="69"/>
      <c r="E417" s="69"/>
      <c r="F417" s="69"/>
      <c r="G417" s="69"/>
      <c r="H417" s="72"/>
      <c r="I417" s="71"/>
      <c r="J417" s="71"/>
      <c r="K417" s="71"/>
      <c r="L417" s="30" t="s">
        <v>18</v>
      </c>
      <c r="M417" s="17">
        <v>618627.77</v>
      </c>
      <c r="N417" s="136"/>
      <c r="O417" s="161"/>
      <c r="P417" s="49"/>
      <c r="Q417" s="49"/>
    </row>
    <row r="418" spans="1:17" s="4" customFormat="1" ht="20.100000000000001" customHeight="1">
      <c r="A418" s="65">
        <v>75</v>
      </c>
      <c r="B418" s="66">
        <v>60014</v>
      </c>
      <c r="C418" s="56">
        <v>6050</v>
      </c>
      <c r="D418" s="69" t="s">
        <v>218</v>
      </c>
      <c r="E418" s="69"/>
      <c r="F418" s="69"/>
      <c r="G418" s="69" t="s">
        <v>17</v>
      </c>
      <c r="H418" s="70">
        <v>2022</v>
      </c>
      <c r="I418" s="71">
        <f>SUM(J418+K418+M418)</f>
        <v>100000</v>
      </c>
      <c r="J418" s="71">
        <v>0</v>
      </c>
      <c r="K418" s="71">
        <v>0</v>
      </c>
      <c r="L418" s="30" t="s">
        <v>8</v>
      </c>
      <c r="M418" s="41">
        <f>SUM(M419:M422)</f>
        <v>100000</v>
      </c>
      <c r="N418" s="136">
        <f>M419+M422+K418+M420</f>
        <v>100000</v>
      </c>
      <c r="O418" s="56"/>
      <c r="P418" s="49"/>
      <c r="Q418" s="49"/>
    </row>
    <row r="419" spans="1:17" s="4" customFormat="1" ht="20.100000000000001" customHeight="1">
      <c r="A419" s="65"/>
      <c r="B419" s="67"/>
      <c r="C419" s="57"/>
      <c r="D419" s="69"/>
      <c r="E419" s="69"/>
      <c r="F419" s="69"/>
      <c r="G419" s="69"/>
      <c r="H419" s="70"/>
      <c r="I419" s="71"/>
      <c r="J419" s="71"/>
      <c r="K419" s="71"/>
      <c r="L419" s="30" t="s">
        <v>9</v>
      </c>
      <c r="M419" s="17">
        <v>50000</v>
      </c>
      <c r="N419" s="136"/>
      <c r="O419" s="57"/>
      <c r="P419" s="49"/>
      <c r="Q419" s="49"/>
    </row>
    <row r="420" spans="1:17" s="4" customFormat="1" ht="20.100000000000001" customHeight="1">
      <c r="A420" s="65"/>
      <c r="B420" s="67"/>
      <c r="C420" s="57"/>
      <c r="D420" s="69"/>
      <c r="E420" s="69"/>
      <c r="F420" s="69"/>
      <c r="G420" s="69"/>
      <c r="H420" s="72">
        <v>2022</v>
      </c>
      <c r="I420" s="71"/>
      <c r="J420" s="71"/>
      <c r="K420" s="71"/>
      <c r="L420" s="30" t="s">
        <v>10</v>
      </c>
      <c r="M420" s="17">
        <v>50000</v>
      </c>
      <c r="N420" s="136"/>
      <c r="O420" s="57"/>
      <c r="P420" s="49"/>
      <c r="Q420" s="49"/>
    </row>
    <row r="421" spans="1:17" s="4" customFormat="1" ht="20.100000000000001" customHeight="1">
      <c r="A421" s="65"/>
      <c r="B421" s="67"/>
      <c r="C421" s="57"/>
      <c r="D421" s="69"/>
      <c r="E421" s="69"/>
      <c r="F421" s="69"/>
      <c r="G421" s="69"/>
      <c r="H421" s="72"/>
      <c r="I421" s="71"/>
      <c r="J421" s="71"/>
      <c r="K421" s="71"/>
      <c r="L421" s="30" t="s">
        <v>11</v>
      </c>
      <c r="M421" s="17">
        <v>0</v>
      </c>
      <c r="N421" s="136"/>
      <c r="O421" s="57"/>
      <c r="P421" s="49"/>
      <c r="Q421" s="49"/>
    </row>
    <row r="422" spans="1:17" s="4" customFormat="1" ht="20.100000000000001" customHeight="1">
      <c r="A422" s="65"/>
      <c r="B422" s="68"/>
      <c r="C422" s="58"/>
      <c r="D422" s="69"/>
      <c r="E422" s="69"/>
      <c r="F422" s="69"/>
      <c r="G422" s="69"/>
      <c r="H422" s="72"/>
      <c r="I422" s="71"/>
      <c r="J422" s="71"/>
      <c r="K422" s="71"/>
      <c r="L422" s="30" t="s">
        <v>12</v>
      </c>
      <c r="M422" s="17">
        <v>0</v>
      </c>
      <c r="N422" s="136"/>
      <c r="O422" s="58"/>
      <c r="P422" s="49"/>
      <c r="Q422" s="49"/>
    </row>
    <row r="423" spans="1:17" s="4" customFormat="1" ht="20.100000000000001" customHeight="1">
      <c r="A423" s="65">
        <v>76</v>
      </c>
      <c r="B423" s="66">
        <v>60014</v>
      </c>
      <c r="C423" s="56">
        <v>6050</v>
      </c>
      <c r="D423" s="69" t="s">
        <v>50</v>
      </c>
      <c r="E423" s="69"/>
      <c r="F423" s="69"/>
      <c r="G423" s="69" t="s">
        <v>17</v>
      </c>
      <c r="H423" s="70">
        <v>2021</v>
      </c>
      <c r="I423" s="71">
        <f>SUM(J423+K423+M423)</f>
        <v>87883.5</v>
      </c>
      <c r="J423" s="71">
        <v>19680</v>
      </c>
      <c r="K423" s="71">
        <v>0</v>
      </c>
      <c r="L423" s="30" t="s">
        <v>8</v>
      </c>
      <c r="M423" s="41">
        <f>SUM(M424:M427)</f>
        <v>68203.5</v>
      </c>
      <c r="N423" s="71">
        <v>68203.5</v>
      </c>
      <c r="O423" s="56"/>
      <c r="P423" s="49"/>
      <c r="Q423" s="49"/>
    </row>
    <row r="424" spans="1:17" s="4" customFormat="1" ht="20.100000000000001" customHeight="1">
      <c r="A424" s="65"/>
      <c r="B424" s="67"/>
      <c r="C424" s="57"/>
      <c r="D424" s="69"/>
      <c r="E424" s="69"/>
      <c r="F424" s="69"/>
      <c r="G424" s="69"/>
      <c r="H424" s="70"/>
      <c r="I424" s="71"/>
      <c r="J424" s="71"/>
      <c r="K424" s="71"/>
      <c r="L424" s="30" t="s">
        <v>9</v>
      </c>
      <c r="M424" s="17">
        <v>43941.75</v>
      </c>
      <c r="N424" s="71"/>
      <c r="O424" s="57"/>
      <c r="P424" s="49"/>
      <c r="Q424" s="49"/>
    </row>
    <row r="425" spans="1:17" s="4" customFormat="1" ht="20.100000000000001" customHeight="1">
      <c r="A425" s="65"/>
      <c r="B425" s="67"/>
      <c r="C425" s="57"/>
      <c r="D425" s="69"/>
      <c r="E425" s="69"/>
      <c r="F425" s="69"/>
      <c r="G425" s="69"/>
      <c r="H425" s="72">
        <v>2022</v>
      </c>
      <c r="I425" s="71"/>
      <c r="J425" s="71"/>
      <c r="K425" s="71"/>
      <c r="L425" s="30" t="s">
        <v>10</v>
      </c>
      <c r="M425" s="17">
        <v>24261.75</v>
      </c>
      <c r="N425" s="71"/>
      <c r="O425" s="57"/>
      <c r="P425" s="49"/>
      <c r="Q425" s="49"/>
    </row>
    <row r="426" spans="1:17" s="4" customFormat="1" ht="20.100000000000001" customHeight="1">
      <c r="A426" s="65"/>
      <c r="B426" s="67"/>
      <c r="C426" s="57"/>
      <c r="D426" s="69"/>
      <c r="E426" s="69"/>
      <c r="F426" s="69"/>
      <c r="G426" s="69"/>
      <c r="H426" s="72"/>
      <c r="I426" s="71"/>
      <c r="J426" s="71"/>
      <c r="K426" s="71"/>
      <c r="L426" s="30" t="s">
        <v>11</v>
      </c>
      <c r="M426" s="17">
        <v>0</v>
      </c>
      <c r="N426" s="71"/>
      <c r="O426" s="57"/>
      <c r="P426" s="49"/>
      <c r="Q426" s="49"/>
    </row>
    <row r="427" spans="1:17" s="4" customFormat="1" ht="20.100000000000001" customHeight="1">
      <c r="A427" s="65"/>
      <c r="B427" s="68"/>
      <c r="C427" s="58"/>
      <c r="D427" s="69"/>
      <c r="E427" s="69"/>
      <c r="F427" s="69"/>
      <c r="G427" s="69"/>
      <c r="H427" s="72"/>
      <c r="I427" s="71"/>
      <c r="J427" s="71"/>
      <c r="K427" s="71"/>
      <c r="L427" s="30" t="s">
        <v>21</v>
      </c>
      <c r="M427" s="17">
        <v>0</v>
      </c>
      <c r="N427" s="71"/>
      <c r="O427" s="58"/>
      <c r="P427" s="49"/>
      <c r="Q427" s="49"/>
    </row>
    <row r="428" spans="1:17" s="4" customFormat="1" ht="20.100000000000001" customHeight="1">
      <c r="A428" s="65">
        <v>77</v>
      </c>
      <c r="B428" s="66">
        <v>60014</v>
      </c>
      <c r="C428" s="56">
        <v>6050</v>
      </c>
      <c r="D428" s="69" t="s">
        <v>51</v>
      </c>
      <c r="E428" s="69"/>
      <c r="F428" s="69"/>
      <c r="G428" s="69" t="s">
        <v>186</v>
      </c>
      <c r="H428" s="70">
        <v>2021</v>
      </c>
      <c r="I428" s="71">
        <f>SUM(J428+K428+M428)</f>
        <v>52890</v>
      </c>
      <c r="J428" s="71">
        <v>1845</v>
      </c>
      <c r="K428" s="71">
        <v>0</v>
      </c>
      <c r="L428" s="30" t="s">
        <v>8</v>
      </c>
      <c r="M428" s="41">
        <f>SUM(M429:M432)</f>
        <v>51045</v>
      </c>
      <c r="N428" s="136">
        <f>M429+M430</f>
        <v>51045</v>
      </c>
      <c r="O428" s="56"/>
      <c r="P428" s="49"/>
      <c r="Q428" s="49"/>
    </row>
    <row r="429" spans="1:17" s="4" customFormat="1" ht="20.100000000000001" customHeight="1">
      <c r="A429" s="65"/>
      <c r="B429" s="67"/>
      <c r="C429" s="57"/>
      <c r="D429" s="69"/>
      <c r="E429" s="69"/>
      <c r="F429" s="69"/>
      <c r="G429" s="69"/>
      <c r="H429" s="70"/>
      <c r="I429" s="71"/>
      <c r="J429" s="71"/>
      <c r="K429" s="71"/>
      <c r="L429" s="30" t="s">
        <v>9</v>
      </c>
      <c r="M429" s="17">
        <v>24600</v>
      </c>
      <c r="N429" s="136"/>
      <c r="O429" s="57"/>
      <c r="P429" s="49"/>
      <c r="Q429" s="49"/>
    </row>
    <row r="430" spans="1:17" s="4" customFormat="1" ht="20.100000000000001" customHeight="1">
      <c r="A430" s="65"/>
      <c r="B430" s="67"/>
      <c r="C430" s="57"/>
      <c r="D430" s="69"/>
      <c r="E430" s="69"/>
      <c r="F430" s="69"/>
      <c r="G430" s="69"/>
      <c r="H430" s="72">
        <v>2022</v>
      </c>
      <c r="I430" s="71"/>
      <c r="J430" s="71"/>
      <c r="K430" s="71"/>
      <c r="L430" s="30" t="s">
        <v>10</v>
      </c>
      <c r="M430" s="17">
        <v>26445</v>
      </c>
      <c r="N430" s="136"/>
      <c r="O430" s="57"/>
      <c r="P430" s="49"/>
      <c r="Q430" s="49"/>
    </row>
    <row r="431" spans="1:17" s="4" customFormat="1" ht="20.100000000000001" customHeight="1">
      <c r="A431" s="65"/>
      <c r="B431" s="67"/>
      <c r="C431" s="57"/>
      <c r="D431" s="69"/>
      <c r="E431" s="69"/>
      <c r="F431" s="69"/>
      <c r="G431" s="69"/>
      <c r="H431" s="72"/>
      <c r="I431" s="71"/>
      <c r="J431" s="71"/>
      <c r="K431" s="71"/>
      <c r="L431" s="30" t="s">
        <v>11</v>
      </c>
      <c r="M431" s="17">
        <v>0</v>
      </c>
      <c r="N431" s="136"/>
      <c r="O431" s="57"/>
      <c r="P431" s="49"/>
      <c r="Q431" s="49"/>
    </row>
    <row r="432" spans="1:17" s="4" customFormat="1" ht="20.100000000000001" customHeight="1">
      <c r="A432" s="65"/>
      <c r="B432" s="68"/>
      <c r="C432" s="58"/>
      <c r="D432" s="69"/>
      <c r="E432" s="69"/>
      <c r="F432" s="69"/>
      <c r="G432" s="69"/>
      <c r="H432" s="72"/>
      <c r="I432" s="71"/>
      <c r="J432" s="71"/>
      <c r="K432" s="71"/>
      <c r="L432" s="30" t="s">
        <v>21</v>
      </c>
      <c r="M432" s="17">
        <v>0</v>
      </c>
      <c r="N432" s="136"/>
      <c r="O432" s="58"/>
      <c r="P432" s="49"/>
      <c r="Q432" s="49"/>
    </row>
    <row r="433" spans="1:17" s="4" customFormat="1" ht="20.100000000000001" customHeight="1">
      <c r="A433" s="65">
        <v>78</v>
      </c>
      <c r="B433" s="66">
        <v>60014</v>
      </c>
      <c r="C433" s="56">
        <v>6050</v>
      </c>
      <c r="D433" s="69" t="s">
        <v>52</v>
      </c>
      <c r="E433" s="69"/>
      <c r="F433" s="69"/>
      <c r="G433" s="69" t="s">
        <v>17</v>
      </c>
      <c r="H433" s="70">
        <v>2022</v>
      </c>
      <c r="I433" s="71">
        <f>SUM(J433+K433+M433)</f>
        <v>60024</v>
      </c>
      <c r="J433" s="71">
        <v>0</v>
      </c>
      <c r="K433" s="71">
        <v>0</v>
      </c>
      <c r="L433" s="30" t="s">
        <v>8</v>
      </c>
      <c r="M433" s="41">
        <f>SUM(M434:M437)</f>
        <v>60024</v>
      </c>
      <c r="N433" s="136">
        <v>60024</v>
      </c>
      <c r="O433" s="56"/>
      <c r="P433" s="49"/>
      <c r="Q433" s="49"/>
    </row>
    <row r="434" spans="1:17" s="4" customFormat="1" ht="20.100000000000001" customHeight="1">
      <c r="A434" s="65"/>
      <c r="B434" s="67"/>
      <c r="C434" s="57"/>
      <c r="D434" s="69"/>
      <c r="E434" s="69"/>
      <c r="F434" s="69"/>
      <c r="G434" s="69"/>
      <c r="H434" s="70"/>
      <c r="I434" s="71"/>
      <c r="J434" s="71"/>
      <c r="K434" s="71"/>
      <c r="L434" s="30" t="s">
        <v>9</v>
      </c>
      <c r="M434" s="17">
        <v>30012</v>
      </c>
      <c r="N434" s="136"/>
      <c r="O434" s="57"/>
      <c r="P434" s="49"/>
      <c r="Q434" s="49"/>
    </row>
    <row r="435" spans="1:17" s="4" customFormat="1" ht="20.100000000000001" customHeight="1">
      <c r="A435" s="65"/>
      <c r="B435" s="67"/>
      <c r="C435" s="57"/>
      <c r="D435" s="69"/>
      <c r="E435" s="69"/>
      <c r="F435" s="69"/>
      <c r="G435" s="69"/>
      <c r="H435" s="72">
        <v>2022</v>
      </c>
      <c r="I435" s="71"/>
      <c r="J435" s="71"/>
      <c r="K435" s="71"/>
      <c r="L435" s="30" t="s">
        <v>10</v>
      </c>
      <c r="M435" s="17">
        <v>30012</v>
      </c>
      <c r="N435" s="136"/>
      <c r="O435" s="57"/>
      <c r="P435" s="49"/>
      <c r="Q435" s="49"/>
    </row>
    <row r="436" spans="1:17" s="4" customFormat="1" ht="20.100000000000001" customHeight="1">
      <c r="A436" s="65"/>
      <c r="B436" s="67"/>
      <c r="C436" s="57"/>
      <c r="D436" s="69"/>
      <c r="E436" s="69"/>
      <c r="F436" s="69"/>
      <c r="G436" s="69"/>
      <c r="H436" s="72"/>
      <c r="I436" s="71"/>
      <c r="J436" s="71"/>
      <c r="K436" s="71"/>
      <c r="L436" s="30" t="s">
        <v>11</v>
      </c>
      <c r="M436" s="17">
        <v>0</v>
      </c>
      <c r="N436" s="136"/>
      <c r="O436" s="57"/>
      <c r="P436" s="49"/>
      <c r="Q436" s="49"/>
    </row>
    <row r="437" spans="1:17" s="4" customFormat="1" ht="20.100000000000001" customHeight="1">
      <c r="A437" s="65"/>
      <c r="B437" s="68"/>
      <c r="C437" s="58"/>
      <c r="D437" s="69"/>
      <c r="E437" s="69"/>
      <c r="F437" s="69"/>
      <c r="G437" s="69"/>
      <c r="H437" s="72"/>
      <c r="I437" s="71"/>
      <c r="J437" s="71"/>
      <c r="K437" s="71"/>
      <c r="L437" s="30" t="s">
        <v>12</v>
      </c>
      <c r="M437" s="17">
        <v>0</v>
      </c>
      <c r="N437" s="136"/>
      <c r="O437" s="58"/>
      <c r="P437" s="49"/>
      <c r="Q437" s="49"/>
    </row>
    <row r="438" spans="1:17" s="4" customFormat="1" ht="20.100000000000001" customHeight="1">
      <c r="A438" s="65">
        <v>79</v>
      </c>
      <c r="B438" s="66">
        <v>60014</v>
      </c>
      <c r="C438" s="56">
        <v>6050</v>
      </c>
      <c r="D438" s="69" t="s">
        <v>92</v>
      </c>
      <c r="E438" s="69"/>
      <c r="F438" s="69"/>
      <c r="G438" s="69" t="s">
        <v>17</v>
      </c>
      <c r="H438" s="70">
        <v>2022</v>
      </c>
      <c r="I438" s="71">
        <f>SUM(J438+K438+M438)</f>
        <v>100000</v>
      </c>
      <c r="J438" s="71">
        <v>0</v>
      </c>
      <c r="K438" s="71">
        <v>0</v>
      </c>
      <c r="L438" s="30" t="s">
        <v>8</v>
      </c>
      <c r="M438" s="41">
        <f>SUM(M439:M442)</f>
        <v>100000</v>
      </c>
      <c r="N438" s="136">
        <f>M439+M440</f>
        <v>100000</v>
      </c>
      <c r="O438" s="56"/>
      <c r="P438" s="49"/>
      <c r="Q438" s="49"/>
    </row>
    <row r="439" spans="1:17" s="4" customFormat="1" ht="20.100000000000001" customHeight="1">
      <c r="A439" s="65"/>
      <c r="B439" s="67"/>
      <c r="C439" s="57"/>
      <c r="D439" s="69"/>
      <c r="E439" s="69"/>
      <c r="F439" s="69"/>
      <c r="G439" s="69"/>
      <c r="H439" s="70"/>
      <c r="I439" s="71"/>
      <c r="J439" s="71"/>
      <c r="K439" s="71"/>
      <c r="L439" s="30" t="s">
        <v>9</v>
      </c>
      <c r="M439" s="17">
        <v>50000</v>
      </c>
      <c r="N439" s="136"/>
      <c r="O439" s="57"/>
      <c r="P439" s="49"/>
      <c r="Q439" s="49"/>
    </row>
    <row r="440" spans="1:17" s="4" customFormat="1" ht="20.100000000000001" customHeight="1">
      <c r="A440" s="65"/>
      <c r="B440" s="67"/>
      <c r="C440" s="57"/>
      <c r="D440" s="69"/>
      <c r="E440" s="69"/>
      <c r="F440" s="69"/>
      <c r="G440" s="69"/>
      <c r="H440" s="72">
        <v>2022</v>
      </c>
      <c r="I440" s="71"/>
      <c r="J440" s="71"/>
      <c r="K440" s="71"/>
      <c r="L440" s="30" t="s">
        <v>10</v>
      </c>
      <c r="M440" s="17">
        <v>50000</v>
      </c>
      <c r="N440" s="136"/>
      <c r="O440" s="57"/>
      <c r="P440" s="49"/>
      <c r="Q440" s="49"/>
    </row>
    <row r="441" spans="1:17" s="4" customFormat="1" ht="20.100000000000001" customHeight="1">
      <c r="A441" s="65"/>
      <c r="B441" s="67"/>
      <c r="C441" s="57"/>
      <c r="D441" s="69"/>
      <c r="E441" s="69"/>
      <c r="F441" s="69"/>
      <c r="G441" s="69"/>
      <c r="H441" s="72"/>
      <c r="I441" s="71"/>
      <c r="J441" s="71"/>
      <c r="K441" s="71"/>
      <c r="L441" s="30" t="s">
        <v>11</v>
      </c>
      <c r="M441" s="17">
        <v>0</v>
      </c>
      <c r="N441" s="136"/>
      <c r="O441" s="57"/>
      <c r="P441" s="49"/>
      <c r="Q441" s="49"/>
    </row>
    <row r="442" spans="1:17" s="4" customFormat="1" ht="20.100000000000001" customHeight="1">
      <c r="A442" s="65"/>
      <c r="B442" s="68"/>
      <c r="C442" s="58"/>
      <c r="D442" s="69"/>
      <c r="E442" s="69"/>
      <c r="F442" s="69"/>
      <c r="G442" s="69"/>
      <c r="H442" s="72"/>
      <c r="I442" s="71"/>
      <c r="J442" s="71"/>
      <c r="K442" s="71"/>
      <c r="L442" s="30" t="s">
        <v>12</v>
      </c>
      <c r="M442" s="17">
        <v>0</v>
      </c>
      <c r="N442" s="136"/>
      <c r="O442" s="58"/>
      <c r="P442" s="49"/>
      <c r="Q442" s="49"/>
    </row>
    <row r="443" spans="1:17" s="4" customFormat="1" ht="20.100000000000001" customHeight="1">
      <c r="A443" s="65">
        <v>80</v>
      </c>
      <c r="B443" s="66">
        <v>60014</v>
      </c>
      <c r="C443" s="56">
        <v>6050</v>
      </c>
      <c r="D443" s="69" t="s">
        <v>115</v>
      </c>
      <c r="E443" s="69"/>
      <c r="F443" s="69"/>
      <c r="G443" s="69" t="s">
        <v>17</v>
      </c>
      <c r="H443" s="70">
        <v>2020</v>
      </c>
      <c r="I443" s="71">
        <f>SUM(J443+K443+M443)</f>
        <v>112545</v>
      </c>
      <c r="J443" s="71">
        <v>79950</v>
      </c>
      <c r="K443" s="71">
        <v>0</v>
      </c>
      <c r="L443" s="30" t="s">
        <v>8</v>
      </c>
      <c r="M443" s="41">
        <f>SUM(M444:M447)</f>
        <v>32595</v>
      </c>
      <c r="N443" s="71">
        <f>M444</f>
        <v>32595</v>
      </c>
      <c r="O443" s="56"/>
      <c r="P443" s="49"/>
      <c r="Q443" s="49"/>
    </row>
    <row r="444" spans="1:17" s="4" customFormat="1" ht="20.100000000000001" customHeight="1">
      <c r="A444" s="65"/>
      <c r="B444" s="67"/>
      <c r="C444" s="57"/>
      <c r="D444" s="69"/>
      <c r="E444" s="69"/>
      <c r="F444" s="69"/>
      <c r="G444" s="69"/>
      <c r="H444" s="70"/>
      <c r="I444" s="71"/>
      <c r="J444" s="71"/>
      <c r="K444" s="71"/>
      <c r="L444" s="30" t="s">
        <v>9</v>
      </c>
      <c r="M444" s="17">
        <v>32595</v>
      </c>
      <c r="N444" s="71"/>
      <c r="O444" s="57"/>
      <c r="P444" s="49"/>
      <c r="Q444" s="49"/>
    </row>
    <row r="445" spans="1:17" s="4" customFormat="1" ht="20.100000000000001" customHeight="1">
      <c r="A445" s="65"/>
      <c r="B445" s="67"/>
      <c r="C445" s="57"/>
      <c r="D445" s="69"/>
      <c r="E445" s="69"/>
      <c r="F445" s="69"/>
      <c r="G445" s="69"/>
      <c r="H445" s="72">
        <v>2022</v>
      </c>
      <c r="I445" s="71"/>
      <c r="J445" s="71"/>
      <c r="K445" s="71"/>
      <c r="L445" s="30" t="s">
        <v>10</v>
      </c>
      <c r="M445" s="17">
        <v>0</v>
      </c>
      <c r="N445" s="71"/>
      <c r="O445" s="57"/>
      <c r="P445" s="49"/>
      <c r="Q445" s="49"/>
    </row>
    <row r="446" spans="1:17" s="4" customFormat="1" ht="20.100000000000001" customHeight="1">
      <c r="A446" s="65"/>
      <c r="B446" s="67"/>
      <c r="C446" s="57"/>
      <c r="D446" s="69"/>
      <c r="E446" s="69"/>
      <c r="F446" s="69"/>
      <c r="G446" s="69"/>
      <c r="H446" s="72"/>
      <c r="I446" s="71"/>
      <c r="J446" s="71"/>
      <c r="K446" s="71"/>
      <c r="L446" s="30" t="s">
        <v>11</v>
      </c>
      <c r="M446" s="17">
        <v>0</v>
      </c>
      <c r="N446" s="71"/>
      <c r="O446" s="57"/>
      <c r="P446" s="49"/>
      <c r="Q446" s="49"/>
    </row>
    <row r="447" spans="1:17" s="4" customFormat="1" ht="20.100000000000001" customHeight="1">
      <c r="A447" s="65"/>
      <c r="B447" s="68"/>
      <c r="C447" s="58"/>
      <c r="D447" s="69"/>
      <c r="E447" s="69"/>
      <c r="F447" s="69"/>
      <c r="G447" s="69"/>
      <c r="H447" s="72"/>
      <c r="I447" s="71"/>
      <c r="J447" s="71"/>
      <c r="K447" s="71"/>
      <c r="L447" s="30" t="s">
        <v>12</v>
      </c>
      <c r="M447" s="17">
        <v>0</v>
      </c>
      <c r="N447" s="71"/>
      <c r="O447" s="58"/>
      <c r="P447" s="49"/>
      <c r="Q447" s="49"/>
    </row>
    <row r="448" spans="1:17" s="4" customFormat="1" ht="20.100000000000001" customHeight="1">
      <c r="A448" s="65">
        <v>81</v>
      </c>
      <c r="B448" s="66">
        <v>60014</v>
      </c>
      <c r="C448" s="56">
        <v>6050</v>
      </c>
      <c r="D448" s="69" t="s">
        <v>116</v>
      </c>
      <c r="E448" s="69"/>
      <c r="F448" s="69"/>
      <c r="G448" s="69" t="s">
        <v>17</v>
      </c>
      <c r="H448" s="70">
        <v>2020</v>
      </c>
      <c r="I448" s="71">
        <f>SUM(J448+K448+M448)</f>
        <v>53505</v>
      </c>
      <c r="J448" s="71">
        <v>40590</v>
      </c>
      <c r="K448" s="71">
        <v>0</v>
      </c>
      <c r="L448" s="30" t="s">
        <v>8</v>
      </c>
      <c r="M448" s="41">
        <f>SUM(M449:M452)</f>
        <v>12915</v>
      </c>
      <c r="N448" s="71">
        <f>M449</f>
        <v>12915</v>
      </c>
      <c r="O448" s="56"/>
      <c r="P448" s="49"/>
      <c r="Q448" s="49"/>
    </row>
    <row r="449" spans="1:17" s="4" customFormat="1" ht="20.100000000000001" customHeight="1">
      <c r="A449" s="65"/>
      <c r="B449" s="67"/>
      <c r="C449" s="57"/>
      <c r="D449" s="69"/>
      <c r="E449" s="69"/>
      <c r="F449" s="69"/>
      <c r="G449" s="69"/>
      <c r="H449" s="70"/>
      <c r="I449" s="71"/>
      <c r="J449" s="71"/>
      <c r="K449" s="71"/>
      <c r="L449" s="30" t="s">
        <v>9</v>
      </c>
      <c r="M449" s="17">
        <v>12915</v>
      </c>
      <c r="N449" s="71"/>
      <c r="O449" s="57"/>
      <c r="P449" s="49"/>
      <c r="Q449" s="49"/>
    </row>
    <row r="450" spans="1:17" s="4" customFormat="1" ht="20.100000000000001" customHeight="1">
      <c r="A450" s="65"/>
      <c r="B450" s="67"/>
      <c r="C450" s="57"/>
      <c r="D450" s="69"/>
      <c r="E450" s="69"/>
      <c r="F450" s="69"/>
      <c r="G450" s="69"/>
      <c r="H450" s="72">
        <v>2022</v>
      </c>
      <c r="I450" s="71"/>
      <c r="J450" s="71"/>
      <c r="K450" s="71"/>
      <c r="L450" s="30" t="s">
        <v>10</v>
      </c>
      <c r="M450" s="17">
        <v>0</v>
      </c>
      <c r="N450" s="71"/>
      <c r="O450" s="57"/>
      <c r="P450" s="49"/>
      <c r="Q450" s="49"/>
    </row>
    <row r="451" spans="1:17" s="4" customFormat="1" ht="20.100000000000001" customHeight="1">
      <c r="A451" s="65"/>
      <c r="B451" s="67"/>
      <c r="C451" s="57"/>
      <c r="D451" s="69"/>
      <c r="E451" s="69"/>
      <c r="F451" s="69"/>
      <c r="G451" s="69"/>
      <c r="H451" s="72"/>
      <c r="I451" s="71"/>
      <c r="J451" s="71"/>
      <c r="K451" s="71"/>
      <c r="L451" s="30" t="s">
        <v>11</v>
      </c>
      <c r="M451" s="17">
        <v>0</v>
      </c>
      <c r="N451" s="71"/>
      <c r="O451" s="57"/>
      <c r="P451" s="49"/>
      <c r="Q451" s="49"/>
    </row>
    <row r="452" spans="1:17" s="4" customFormat="1" ht="20.100000000000001" customHeight="1">
      <c r="A452" s="65"/>
      <c r="B452" s="68"/>
      <c r="C452" s="58"/>
      <c r="D452" s="69"/>
      <c r="E452" s="69"/>
      <c r="F452" s="69"/>
      <c r="G452" s="69"/>
      <c r="H452" s="72"/>
      <c r="I452" s="71"/>
      <c r="J452" s="71"/>
      <c r="K452" s="71"/>
      <c r="L452" s="30" t="s">
        <v>12</v>
      </c>
      <c r="M452" s="17">
        <v>0</v>
      </c>
      <c r="N452" s="71"/>
      <c r="O452" s="58"/>
      <c r="P452" s="49"/>
      <c r="Q452" s="49"/>
    </row>
    <row r="453" spans="1:17" s="4" customFormat="1" ht="20.100000000000001" customHeight="1">
      <c r="A453" s="65" t="s">
        <v>183</v>
      </c>
      <c r="B453" s="66">
        <v>60014</v>
      </c>
      <c r="C453" s="56">
        <v>6050</v>
      </c>
      <c r="D453" s="69" t="s">
        <v>184</v>
      </c>
      <c r="E453" s="69"/>
      <c r="F453" s="69"/>
      <c r="G453" s="69" t="s">
        <v>186</v>
      </c>
      <c r="H453" s="70">
        <v>2022</v>
      </c>
      <c r="I453" s="71">
        <f>SUM(J453+K453+M453)</f>
        <v>150000</v>
      </c>
      <c r="J453" s="71">
        <v>0</v>
      </c>
      <c r="K453" s="71">
        <v>0</v>
      </c>
      <c r="L453" s="30" t="s">
        <v>8</v>
      </c>
      <c r="M453" s="41">
        <f>SUM(M454:M457)</f>
        <v>150000</v>
      </c>
      <c r="N453" s="71">
        <v>150000</v>
      </c>
      <c r="O453" s="56"/>
      <c r="P453" s="49"/>
      <c r="Q453" s="49"/>
    </row>
    <row r="454" spans="1:17" s="4" customFormat="1" ht="20.100000000000001" customHeight="1">
      <c r="A454" s="65"/>
      <c r="B454" s="67"/>
      <c r="C454" s="57"/>
      <c r="D454" s="69"/>
      <c r="E454" s="69"/>
      <c r="F454" s="69"/>
      <c r="G454" s="69"/>
      <c r="H454" s="70"/>
      <c r="I454" s="71"/>
      <c r="J454" s="71"/>
      <c r="K454" s="71"/>
      <c r="L454" s="30" t="s">
        <v>9</v>
      </c>
      <c r="M454" s="17">
        <v>75000</v>
      </c>
      <c r="N454" s="71"/>
      <c r="O454" s="57"/>
      <c r="P454" s="49"/>
      <c r="Q454" s="49"/>
    </row>
    <row r="455" spans="1:17" s="4" customFormat="1" ht="20.100000000000001" customHeight="1">
      <c r="A455" s="65"/>
      <c r="B455" s="67"/>
      <c r="C455" s="57"/>
      <c r="D455" s="69"/>
      <c r="E455" s="69"/>
      <c r="F455" s="69"/>
      <c r="G455" s="69"/>
      <c r="H455" s="72">
        <v>2022</v>
      </c>
      <c r="I455" s="71"/>
      <c r="J455" s="71"/>
      <c r="K455" s="71"/>
      <c r="L455" s="30" t="s">
        <v>10</v>
      </c>
      <c r="M455" s="17">
        <v>75000</v>
      </c>
      <c r="N455" s="71"/>
      <c r="O455" s="57"/>
      <c r="P455" s="49"/>
      <c r="Q455" s="49"/>
    </row>
    <row r="456" spans="1:17" s="4" customFormat="1" ht="20.100000000000001" customHeight="1">
      <c r="A456" s="65"/>
      <c r="B456" s="67"/>
      <c r="C456" s="57"/>
      <c r="D456" s="69"/>
      <c r="E456" s="69"/>
      <c r="F456" s="69"/>
      <c r="G456" s="69"/>
      <c r="H456" s="72"/>
      <c r="I456" s="71"/>
      <c r="J456" s="71"/>
      <c r="K456" s="71"/>
      <c r="L456" s="30" t="s">
        <v>11</v>
      </c>
      <c r="M456" s="17">
        <v>0</v>
      </c>
      <c r="N456" s="71"/>
      <c r="O456" s="57"/>
      <c r="P456" s="49"/>
      <c r="Q456" s="49"/>
    </row>
    <row r="457" spans="1:17" s="4" customFormat="1" ht="20.100000000000001" customHeight="1">
      <c r="A457" s="65"/>
      <c r="B457" s="68"/>
      <c r="C457" s="58"/>
      <c r="D457" s="69"/>
      <c r="E457" s="69"/>
      <c r="F457" s="69"/>
      <c r="G457" s="69"/>
      <c r="H457" s="72"/>
      <c r="I457" s="71"/>
      <c r="J457" s="71"/>
      <c r="K457" s="71"/>
      <c r="L457" s="30" t="s">
        <v>12</v>
      </c>
      <c r="M457" s="17">
        <v>0</v>
      </c>
      <c r="N457" s="71"/>
      <c r="O457" s="58"/>
      <c r="P457" s="49"/>
      <c r="Q457" s="49"/>
    </row>
    <row r="458" spans="1:17" s="4" customFormat="1" ht="20.100000000000001" customHeight="1">
      <c r="A458" s="65">
        <v>82</v>
      </c>
      <c r="B458" s="66">
        <v>60014</v>
      </c>
      <c r="C458" s="56">
        <v>6050</v>
      </c>
      <c r="D458" s="69" t="s">
        <v>219</v>
      </c>
      <c r="E458" s="69"/>
      <c r="F458" s="69"/>
      <c r="G458" s="69" t="s">
        <v>17</v>
      </c>
      <c r="H458" s="70">
        <v>2021</v>
      </c>
      <c r="I458" s="71">
        <f>SUM(J458+K458+M458)</f>
        <v>3856213.95</v>
      </c>
      <c r="J458" s="71">
        <v>0</v>
      </c>
      <c r="K458" s="71">
        <v>729035.74</v>
      </c>
      <c r="L458" s="30" t="s">
        <v>8</v>
      </c>
      <c r="M458" s="41">
        <f>SUM(M459:M462)</f>
        <v>3127178.21</v>
      </c>
      <c r="N458" s="71">
        <v>3856213.95</v>
      </c>
      <c r="O458" s="56"/>
      <c r="P458" s="49"/>
      <c r="Q458" s="49"/>
    </row>
    <row r="459" spans="1:17" s="4" customFormat="1" ht="20.100000000000001" customHeight="1">
      <c r="A459" s="65"/>
      <c r="B459" s="67"/>
      <c r="C459" s="57"/>
      <c r="D459" s="69"/>
      <c r="E459" s="69"/>
      <c r="F459" s="69"/>
      <c r="G459" s="69"/>
      <c r="H459" s="70"/>
      <c r="I459" s="71"/>
      <c r="J459" s="71"/>
      <c r="K459" s="71"/>
      <c r="L459" s="30" t="s">
        <v>9</v>
      </c>
      <c r="M459" s="17">
        <f>954874.49+25000</f>
        <v>979874.49</v>
      </c>
      <c r="N459" s="71"/>
      <c r="O459" s="157"/>
      <c r="P459" s="49"/>
      <c r="Q459" s="49"/>
    </row>
    <row r="460" spans="1:17" s="4" customFormat="1" ht="20.100000000000001" customHeight="1">
      <c r="A460" s="65"/>
      <c r="B460" s="67"/>
      <c r="C460" s="57"/>
      <c r="D460" s="69"/>
      <c r="E460" s="69"/>
      <c r="F460" s="69"/>
      <c r="G460" s="69"/>
      <c r="H460" s="72">
        <v>2022</v>
      </c>
      <c r="I460" s="71"/>
      <c r="J460" s="71"/>
      <c r="K460" s="71"/>
      <c r="L460" s="30" t="s">
        <v>10</v>
      </c>
      <c r="M460" s="17">
        <f>954874.49+25000</f>
        <v>979874.49</v>
      </c>
      <c r="N460" s="71"/>
      <c r="O460" s="157"/>
      <c r="P460" s="49"/>
      <c r="Q460" s="49"/>
    </row>
    <row r="461" spans="1:17" s="4" customFormat="1" ht="20.100000000000001" customHeight="1">
      <c r="A461" s="65"/>
      <c r="B461" s="67"/>
      <c r="C461" s="57"/>
      <c r="D461" s="69"/>
      <c r="E461" s="69"/>
      <c r="F461" s="69"/>
      <c r="G461" s="69"/>
      <c r="H461" s="72"/>
      <c r="I461" s="71"/>
      <c r="J461" s="71"/>
      <c r="K461" s="71"/>
      <c r="L461" s="31" t="s">
        <v>11</v>
      </c>
      <c r="M461" s="17">
        <v>0</v>
      </c>
      <c r="N461" s="71"/>
      <c r="O461" s="157"/>
      <c r="P461" s="49"/>
      <c r="Q461" s="49"/>
    </row>
    <row r="462" spans="1:17" s="4" customFormat="1" ht="20.100000000000001" customHeight="1">
      <c r="A462" s="65"/>
      <c r="B462" s="68"/>
      <c r="C462" s="58"/>
      <c r="D462" s="69"/>
      <c r="E462" s="69"/>
      <c r="F462" s="69"/>
      <c r="G462" s="69"/>
      <c r="H462" s="72"/>
      <c r="I462" s="71"/>
      <c r="J462" s="71"/>
      <c r="K462" s="71"/>
      <c r="L462" s="30" t="s">
        <v>18</v>
      </c>
      <c r="M462" s="17">
        <v>1167429.23</v>
      </c>
      <c r="N462" s="71"/>
      <c r="O462" s="161"/>
      <c r="P462" s="49"/>
      <c r="Q462" s="49"/>
    </row>
    <row r="463" spans="1:17" s="4" customFormat="1" ht="20.100000000000001" customHeight="1">
      <c r="A463" s="65">
        <v>83</v>
      </c>
      <c r="B463" s="66">
        <v>60014</v>
      </c>
      <c r="C463" s="56">
        <v>6050</v>
      </c>
      <c r="D463" s="69" t="s">
        <v>220</v>
      </c>
      <c r="E463" s="69"/>
      <c r="F463" s="69"/>
      <c r="G463" s="69" t="s">
        <v>17</v>
      </c>
      <c r="H463" s="70">
        <v>2021</v>
      </c>
      <c r="I463" s="71">
        <f>SUM(J463+K463+M463)</f>
        <v>68880</v>
      </c>
      <c r="J463" s="71">
        <v>6027</v>
      </c>
      <c r="K463" s="71">
        <v>0</v>
      </c>
      <c r="L463" s="30" t="s">
        <v>8</v>
      </c>
      <c r="M463" s="41">
        <f>SUM(M464:M467)</f>
        <v>62853</v>
      </c>
      <c r="N463" s="71">
        <f>M464</f>
        <v>34440</v>
      </c>
      <c r="O463" s="56"/>
      <c r="P463" s="49"/>
      <c r="Q463" s="49"/>
    </row>
    <row r="464" spans="1:17" s="4" customFormat="1" ht="20.100000000000001" customHeight="1">
      <c r="A464" s="65"/>
      <c r="B464" s="67"/>
      <c r="C464" s="57"/>
      <c r="D464" s="69"/>
      <c r="E464" s="69"/>
      <c r="F464" s="69"/>
      <c r="G464" s="69"/>
      <c r="H464" s="70"/>
      <c r="I464" s="71"/>
      <c r="J464" s="71"/>
      <c r="K464" s="71"/>
      <c r="L464" s="30" t="s">
        <v>9</v>
      </c>
      <c r="M464" s="17">
        <v>34440</v>
      </c>
      <c r="N464" s="71"/>
      <c r="O464" s="57"/>
      <c r="P464" s="49"/>
      <c r="Q464" s="49"/>
    </row>
    <row r="465" spans="1:17" s="4" customFormat="1" ht="20.100000000000001" customHeight="1">
      <c r="A465" s="65"/>
      <c r="B465" s="67"/>
      <c r="C465" s="57"/>
      <c r="D465" s="69"/>
      <c r="E465" s="69"/>
      <c r="F465" s="69"/>
      <c r="G465" s="69"/>
      <c r="H465" s="72">
        <v>2022</v>
      </c>
      <c r="I465" s="71"/>
      <c r="J465" s="71"/>
      <c r="K465" s="71"/>
      <c r="L465" s="30" t="s">
        <v>10</v>
      </c>
      <c r="M465" s="17">
        <v>28413</v>
      </c>
      <c r="N465" s="71"/>
      <c r="O465" s="57"/>
      <c r="P465" s="49"/>
      <c r="Q465" s="49"/>
    </row>
    <row r="466" spans="1:17" s="4" customFormat="1" ht="20.100000000000001" customHeight="1">
      <c r="A466" s="65"/>
      <c r="B466" s="67"/>
      <c r="C466" s="57"/>
      <c r="D466" s="69"/>
      <c r="E466" s="69"/>
      <c r="F466" s="69"/>
      <c r="G466" s="69"/>
      <c r="H466" s="72"/>
      <c r="I466" s="71"/>
      <c r="J466" s="71"/>
      <c r="K466" s="71"/>
      <c r="L466" s="30" t="s">
        <v>11</v>
      </c>
      <c r="M466" s="17">
        <v>0</v>
      </c>
      <c r="N466" s="71"/>
      <c r="O466" s="57"/>
      <c r="P466" s="49"/>
      <c r="Q466" s="49"/>
    </row>
    <row r="467" spans="1:17" s="4" customFormat="1" ht="20.100000000000001" customHeight="1">
      <c r="A467" s="65"/>
      <c r="B467" s="68"/>
      <c r="C467" s="58"/>
      <c r="D467" s="69"/>
      <c r="E467" s="69"/>
      <c r="F467" s="69"/>
      <c r="G467" s="69"/>
      <c r="H467" s="72"/>
      <c r="I467" s="71"/>
      <c r="J467" s="71"/>
      <c r="K467" s="71"/>
      <c r="L467" s="30" t="s">
        <v>12</v>
      </c>
      <c r="M467" s="17">
        <v>0</v>
      </c>
      <c r="N467" s="71"/>
      <c r="O467" s="58"/>
      <c r="P467" s="49"/>
      <c r="Q467" s="49"/>
    </row>
    <row r="468" spans="1:17" s="4" customFormat="1" ht="20.100000000000001" customHeight="1">
      <c r="A468" s="65">
        <v>84</v>
      </c>
      <c r="B468" s="66">
        <v>60014</v>
      </c>
      <c r="C468" s="56">
        <v>6050</v>
      </c>
      <c r="D468" s="69" t="s">
        <v>53</v>
      </c>
      <c r="E468" s="69"/>
      <c r="F468" s="69"/>
      <c r="G468" s="69" t="s">
        <v>17</v>
      </c>
      <c r="H468" s="70">
        <v>2022</v>
      </c>
      <c r="I468" s="71">
        <f t="shared" ref="I468" si="1">SUM(J468+K468+M468)</f>
        <v>60000</v>
      </c>
      <c r="J468" s="71">
        <v>0</v>
      </c>
      <c r="K468" s="71">
        <v>0</v>
      </c>
      <c r="L468" s="30" t="s">
        <v>8</v>
      </c>
      <c r="M468" s="41">
        <f>SUM(M469:M472)</f>
        <v>60000</v>
      </c>
      <c r="N468" s="71">
        <v>60000</v>
      </c>
      <c r="O468" s="56"/>
      <c r="P468" s="49"/>
      <c r="Q468" s="49"/>
    </row>
    <row r="469" spans="1:17" s="4" customFormat="1" ht="20.100000000000001" customHeight="1">
      <c r="A469" s="65"/>
      <c r="B469" s="67"/>
      <c r="C469" s="57"/>
      <c r="D469" s="69"/>
      <c r="E469" s="69"/>
      <c r="F469" s="69"/>
      <c r="G469" s="69"/>
      <c r="H469" s="70"/>
      <c r="I469" s="71"/>
      <c r="J469" s="71"/>
      <c r="K469" s="71"/>
      <c r="L469" s="30" t="s">
        <v>9</v>
      </c>
      <c r="M469" s="17">
        <v>30000</v>
      </c>
      <c r="N469" s="71"/>
      <c r="O469" s="57"/>
      <c r="P469" s="49"/>
      <c r="Q469" s="49"/>
    </row>
    <row r="470" spans="1:17" s="4" customFormat="1" ht="20.100000000000001" customHeight="1">
      <c r="A470" s="65"/>
      <c r="B470" s="67"/>
      <c r="C470" s="57"/>
      <c r="D470" s="69"/>
      <c r="E470" s="69"/>
      <c r="F470" s="69"/>
      <c r="G470" s="69"/>
      <c r="H470" s="72">
        <v>2022</v>
      </c>
      <c r="I470" s="71"/>
      <c r="J470" s="71"/>
      <c r="K470" s="71"/>
      <c r="L470" s="30" t="s">
        <v>10</v>
      </c>
      <c r="M470" s="17">
        <v>30000</v>
      </c>
      <c r="N470" s="71"/>
      <c r="O470" s="57"/>
      <c r="P470" s="49"/>
      <c r="Q470" s="49"/>
    </row>
    <row r="471" spans="1:17" s="4" customFormat="1" ht="20.100000000000001" customHeight="1">
      <c r="A471" s="65"/>
      <c r="B471" s="67"/>
      <c r="C471" s="57"/>
      <c r="D471" s="69"/>
      <c r="E471" s="69"/>
      <c r="F471" s="69"/>
      <c r="G471" s="69"/>
      <c r="H471" s="72"/>
      <c r="I471" s="71"/>
      <c r="J471" s="71"/>
      <c r="K471" s="71"/>
      <c r="L471" s="30" t="s">
        <v>11</v>
      </c>
      <c r="M471" s="17">
        <v>0</v>
      </c>
      <c r="N471" s="71"/>
      <c r="O471" s="57"/>
      <c r="P471" s="49"/>
      <c r="Q471" s="49"/>
    </row>
    <row r="472" spans="1:17" s="4" customFormat="1" ht="20.100000000000001" customHeight="1">
      <c r="A472" s="65"/>
      <c r="B472" s="68"/>
      <c r="C472" s="58"/>
      <c r="D472" s="69"/>
      <c r="E472" s="69"/>
      <c r="F472" s="69"/>
      <c r="G472" s="69"/>
      <c r="H472" s="72"/>
      <c r="I472" s="71"/>
      <c r="J472" s="71"/>
      <c r="K472" s="71"/>
      <c r="L472" s="30" t="s">
        <v>12</v>
      </c>
      <c r="M472" s="17">
        <v>0</v>
      </c>
      <c r="N472" s="71"/>
      <c r="O472" s="58"/>
      <c r="P472" s="49"/>
      <c r="Q472" s="49"/>
    </row>
    <row r="473" spans="1:17" s="4" customFormat="1" ht="20.100000000000001" customHeight="1">
      <c r="A473" s="65">
        <v>85</v>
      </c>
      <c r="B473" s="66">
        <v>60014</v>
      </c>
      <c r="C473" s="56">
        <v>6050</v>
      </c>
      <c r="D473" s="69" t="s">
        <v>54</v>
      </c>
      <c r="E473" s="69"/>
      <c r="F473" s="69"/>
      <c r="G473" s="69" t="s">
        <v>17</v>
      </c>
      <c r="H473" s="70">
        <v>2018</v>
      </c>
      <c r="I473" s="71">
        <f t="shared" ref="I473" si="2">SUM(J473+K473+M473)</f>
        <v>55965</v>
      </c>
      <c r="J473" s="71">
        <v>0</v>
      </c>
      <c r="K473" s="71">
        <v>0</v>
      </c>
      <c r="L473" s="30" t="s">
        <v>8</v>
      </c>
      <c r="M473" s="41">
        <f>SUM(M474:M477)</f>
        <v>55965</v>
      </c>
      <c r="N473" s="71">
        <f>M473</f>
        <v>55965</v>
      </c>
      <c r="O473" s="56"/>
      <c r="P473" s="49"/>
      <c r="Q473" s="49"/>
    </row>
    <row r="474" spans="1:17" s="4" customFormat="1" ht="20.100000000000001" customHeight="1">
      <c r="A474" s="65"/>
      <c r="B474" s="67"/>
      <c r="C474" s="57"/>
      <c r="D474" s="69"/>
      <c r="E474" s="69"/>
      <c r="F474" s="69"/>
      <c r="G474" s="69"/>
      <c r="H474" s="70"/>
      <c r="I474" s="71"/>
      <c r="J474" s="71"/>
      <c r="K474" s="71"/>
      <c r="L474" s="30" t="s">
        <v>9</v>
      </c>
      <c r="M474" s="17">
        <v>55965</v>
      </c>
      <c r="N474" s="71"/>
      <c r="O474" s="57"/>
      <c r="P474" s="49"/>
      <c r="Q474" s="49"/>
    </row>
    <row r="475" spans="1:17" s="4" customFormat="1" ht="20.100000000000001" customHeight="1">
      <c r="A475" s="65"/>
      <c r="B475" s="67"/>
      <c r="C475" s="57"/>
      <c r="D475" s="69"/>
      <c r="E475" s="69"/>
      <c r="F475" s="69"/>
      <c r="G475" s="69"/>
      <c r="H475" s="72">
        <v>2022</v>
      </c>
      <c r="I475" s="71"/>
      <c r="J475" s="71"/>
      <c r="K475" s="71"/>
      <c r="L475" s="30" t="s">
        <v>10</v>
      </c>
      <c r="M475" s="17">
        <v>0</v>
      </c>
      <c r="N475" s="71"/>
      <c r="O475" s="57"/>
      <c r="P475" s="49"/>
      <c r="Q475" s="49"/>
    </row>
    <row r="476" spans="1:17" s="4" customFormat="1" ht="20.100000000000001" customHeight="1">
      <c r="A476" s="65"/>
      <c r="B476" s="67"/>
      <c r="C476" s="57"/>
      <c r="D476" s="69"/>
      <c r="E476" s="69"/>
      <c r="F476" s="69"/>
      <c r="G476" s="69"/>
      <c r="H476" s="72"/>
      <c r="I476" s="71"/>
      <c r="J476" s="71"/>
      <c r="K476" s="71"/>
      <c r="L476" s="30" t="s">
        <v>11</v>
      </c>
      <c r="M476" s="17">
        <v>0</v>
      </c>
      <c r="N476" s="71"/>
      <c r="O476" s="57"/>
      <c r="P476" s="49"/>
      <c r="Q476" s="49"/>
    </row>
    <row r="477" spans="1:17" s="4" customFormat="1" ht="20.100000000000001" customHeight="1">
      <c r="A477" s="65"/>
      <c r="B477" s="68"/>
      <c r="C477" s="58"/>
      <c r="D477" s="69"/>
      <c r="E477" s="69"/>
      <c r="F477" s="69"/>
      <c r="G477" s="69"/>
      <c r="H477" s="72"/>
      <c r="I477" s="71"/>
      <c r="J477" s="71"/>
      <c r="K477" s="71"/>
      <c r="L477" s="30" t="s">
        <v>12</v>
      </c>
      <c r="M477" s="17">
        <v>0</v>
      </c>
      <c r="N477" s="71"/>
      <c r="O477" s="58"/>
      <c r="P477" s="49"/>
      <c r="Q477" s="49"/>
    </row>
    <row r="478" spans="1:17" s="4" customFormat="1" ht="20.100000000000001" customHeight="1">
      <c r="A478" s="65">
        <v>86</v>
      </c>
      <c r="B478" s="66">
        <v>60014</v>
      </c>
      <c r="C478" s="56">
        <v>6050</v>
      </c>
      <c r="D478" s="69" t="s">
        <v>55</v>
      </c>
      <c r="E478" s="69"/>
      <c r="F478" s="69"/>
      <c r="G478" s="69" t="s">
        <v>186</v>
      </c>
      <c r="H478" s="70">
        <v>2021</v>
      </c>
      <c r="I478" s="71">
        <f t="shared" ref="I478" si="3">SUM(J478+K478+M478)</f>
        <v>7484414.1299999999</v>
      </c>
      <c r="J478" s="71">
        <v>0</v>
      </c>
      <c r="K478" s="71">
        <v>1615829.96</v>
      </c>
      <c r="L478" s="30" t="s">
        <v>8</v>
      </c>
      <c r="M478" s="41">
        <f>SUM(M479:M482)</f>
        <v>5868584.1699999999</v>
      </c>
      <c r="N478" s="136">
        <f>M479+M481+M482+K478+M480</f>
        <v>7484414.1299999999</v>
      </c>
      <c r="O478" s="56"/>
      <c r="P478" s="49"/>
      <c r="Q478" s="49"/>
    </row>
    <row r="479" spans="1:17" s="4" customFormat="1" ht="20.100000000000001" customHeight="1">
      <c r="A479" s="65"/>
      <c r="B479" s="67"/>
      <c r="C479" s="57"/>
      <c r="D479" s="69"/>
      <c r="E479" s="69"/>
      <c r="F479" s="69"/>
      <c r="G479" s="69"/>
      <c r="H479" s="70"/>
      <c r="I479" s="71"/>
      <c r="J479" s="71"/>
      <c r="K479" s="71"/>
      <c r="L479" s="30" t="s">
        <v>9</v>
      </c>
      <c r="M479" s="17">
        <v>1953685.28</v>
      </c>
      <c r="N479" s="136"/>
      <c r="O479" s="157"/>
      <c r="P479" s="49"/>
      <c r="Q479" s="49"/>
    </row>
    <row r="480" spans="1:17" s="4" customFormat="1" ht="20.100000000000001" customHeight="1">
      <c r="A480" s="65"/>
      <c r="B480" s="67"/>
      <c r="C480" s="57"/>
      <c r="D480" s="69"/>
      <c r="E480" s="69"/>
      <c r="F480" s="69"/>
      <c r="G480" s="69"/>
      <c r="H480" s="72">
        <v>2022</v>
      </c>
      <c r="I480" s="71"/>
      <c r="J480" s="71"/>
      <c r="K480" s="71"/>
      <c r="L480" s="30" t="s">
        <v>10</v>
      </c>
      <c r="M480" s="17">
        <v>1953685.28</v>
      </c>
      <c r="N480" s="136"/>
      <c r="O480" s="157"/>
      <c r="P480" s="49"/>
      <c r="Q480" s="49"/>
    </row>
    <row r="481" spans="1:17" s="4" customFormat="1" ht="20.100000000000001" customHeight="1">
      <c r="A481" s="65"/>
      <c r="B481" s="67"/>
      <c r="C481" s="57"/>
      <c r="D481" s="69"/>
      <c r="E481" s="69"/>
      <c r="F481" s="69"/>
      <c r="G481" s="69"/>
      <c r="H481" s="72"/>
      <c r="I481" s="71"/>
      <c r="J481" s="71"/>
      <c r="K481" s="71"/>
      <c r="L481" s="31" t="s">
        <v>11</v>
      </c>
      <c r="M481" s="17">
        <v>0</v>
      </c>
      <c r="N481" s="136"/>
      <c r="O481" s="157"/>
      <c r="P481" s="49"/>
      <c r="Q481" s="49"/>
    </row>
    <row r="482" spans="1:17" s="4" customFormat="1" ht="20.100000000000001" customHeight="1">
      <c r="A482" s="65"/>
      <c r="B482" s="68"/>
      <c r="C482" s="58"/>
      <c r="D482" s="69"/>
      <c r="E482" s="69"/>
      <c r="F482" s="69"/>
      <c r="G482" s="69"/>
      <c r="H482" s="72"/>
      <c r="I482" s="71"/>
      <c r="J482" s="71"/>
      <c r="K482" s="71"/>
      <c r="L482" s="30" t="s">
        <v>18</v>
      </c>
      <c r="M482" s="17">
        <v>1961213.61</v>
      </c>
      <c r="N482" s="136"/>
      <c r="O482" s="161"/>
      <c r="P482" s="49"/>
      <c r="Q482" s="49"/>
    </row>
    <row r="483" spans="1:17" s="4" customFormat="1" ht="20.100000000000001" customHeight="1">
      <c r="A483" s="65">
        <v>87</v>
      </c>
      <c r="B483" s="66">
        <v>60014</v>
      </c>
      <c r="C483" s="56">
        <v>6050</v>
      </c>
      <c r="D483" s="69" t="s">
        <v>221</v>
      </c>
      <c r="E483" s="69"/>
      <c r="F483" s="69"/>
      <c r="G483" s="69" t="s">
        <v>17</v>
      </c>
      <c r="H483" s="70">
        <v>2017</v>
      </c>
      <c r="I483" s="71">
        <v>11070</v>
      </c>
      <c r="J483" s="71">
        <v>0</v>
      </c>
      <c r="K483" s="71">
        <v>0</v>
      </c>
      <c r="L483" s="30" t="s">
        <v>8</v>
      </c>
      <c r="M483" s="41">
        <v>11070</v>
      </c>
      <c r="N483" s="71">
        <f>M483</f>
        <v>11070</v>
      </c>
      <c r="O483" s="56"/>
      <c r="P483" s="49"/>
      <c r="Q483" s="49"/>
    </row>
    <row r="484" spans="1:17" s="4" customFormat="1" ht="20.100000000000001" customHeight="1">
      <c r="A484" s="65"/>
      <c r="B484" s="67"/>
      <c r="C484" s="57"/>
      <c r="D484" s="69"/>
      <c r="E484" s="69"/>
      <c r="F484" s="69"/>
      <c r="G484" s="69"/>
      <c r="H484" s="70"/>
      <c r="I484" s="71"/>
      <c r="J484" s="71"/>
      <c r="K484" s="71"/>
      <c r="L484" s="30" t="s">
        <v>9</v>
      </c>
      <c r="M484" s="17">
        <v>11070</v>
      </c>
      <c r="N484" s="71"/>
      <c r="O484" s="57"/>
      <c r="P484" s="49"/>
      <c r="Q484" s="49"/>
    </row>
    <row r="485" spans="1:17" s="4" customFormat="1" ht="20.100000000000001" customHeight="1">
      <c r="A485" s="65"/>
      <c r="B485" s="67"/>
      <c r="C485" s="57"/>
      <c r="D485" s="69"/>
      <c r="E485" s="69"/>
      <c r="F485" s="69"/>
      <c r="G485" s="69"/>
      <c r="H485" s="72">
        <v>2022</v>
      </c>
      <c r="I485" s="71"/>
      <c r="J485" s="71"/>
      <c r="K485" s="71"/>
      <c r="L485" s="30" t="s">
        <v>10</v>
      </c>
      <c r="M485" s="17">
        <v>0</v>
      </c>
      <c r="N485" s="71"/>
      <c r="O485" s="57"/>
      <c r="P485" s="49"/>
      <c r="Q485" s="49"/>
    </row>
    <row r="486" spans="1:17" s="4" customFormat="1" ht="20.100000000000001" customHeight="1">
      <c r="A486" s="65"/>
      <c r="B486" s="67"/>
      <c r="C486" s="57"/>
      <c r="D486" s="69"/>
      <c r="E486" s="69"/>
      <c r="F486" s="69"/>
      <c r="G486" s="69"/>
      <c r="H486" s="72"/>
      <c r="I486" s="71"/>
      <c r="J486" s="71"/>
      <c r="K486" s="71"/>
      <c r="L486" s="30" t="s">
        <v>11</v>
      </c>
      <c r="M486" s="17">
        <v>0</v>
      </c>
      <c r="N486" s="71"/>
      <c r="O486" s="57"/>
      <c r="P486" s="49"/>
      <c r="Q486" s="49"/>
    </row>
    <row r="487" spans="1:17" s="4" customFormat="1" ht="20.100000000000001" customHeight="1">
      <c r="A487" s="65"/>
      <c r="B487" s="68"/>
      <c r="C487" s="58"/>
      <c r="D487" s="69"/>
      <c r="E487" s="69"/>
      <c r="F487" s="69"/>
      <c r="G487" s="69"/>
      <c r="H487" s="72"/>
      <c r="I487" s="71"/>
      <c r="J487" s="71"/>
      <c r="K487" s="71"/>
      <c r="L487" s="30" t="s">
        <v>12</v>
      </c>
      <c r="M487" s="17">
        <v>0</v>
      </c>
      <c r="N487" s="71"/>
      <c r="O487" s="58"/>
      <c r="P487" s="49"/>
      <c r="Q487" s="49"/>
    </row>
    <row r="488" spans="1:17" s="4" customFormat="1" ht="20.100000000000001" customHeight="1">
      <c r="A488" s="65" t="s">
        <v>140</v>
      </c>
      <c r="B488" s="66">
        <v>60014</v>
      </c>
      <c r="C488" s="56">
        <v>6050</v>
      </c>
      <c r="D488" s="69" t="s">
        <v>141</v>
      </c>
      <c r="E488" s="69"/>
      <c r="F488" s="69"/>
      <c r="G488" s="69" t="s">
        <v>17</v>
      </c>
      <c r="H488" s="70">
        <v>2022</v>
      </c>
      <c r="I488" s="71">
        <f>SUM(P488+N488+K488+J488)</f>
        <v>20000</v>
      </c>
      <c r="J488" s="71">
        <v>0</v>
      </c>
      <c r="K488" s="71">
        <v>0</v>
      </c>
      <c r="L488" s="30" t="s">
        <v>8</v>
      </c>
      <c r="M488" s="41">
        <f>SUM(M489:M492)</f>
        <v>40000</v>
      </c>
      <c r="N488" s="71">
        <v>20000</v>
      </c>
      <c r="O488" s="56"/>
      <c r="P488" s="49"/>
      <c r="Q488" s="49"/>
    </row>
    <row r="489" spans="1:17" s="4" customFormat="1" ht="20.100000000000001" customHeight="1">
      <c r="A489" s="65"/>
      <c r="B489" s="67"/>
      <c r="C489" s="57"/>
      <c r="D489" s="69"/>
      <c r="E489" s="69"/>
      <c r="F489" s="69"/>
      <c r="G489" s="69"/>
      <c r="H489" s="70"/>
      <c r="I489" s="71"/>
      <c r="J489" s="71"/>
      <c r="K489" s="71"/>
      <c r="L489" s="30" t="s">
        <v>9</v>
      </c>
      <c r="M489" s="17">
        <v>20000</v>
      </c>
      <c r="N489" s="71"/>
      <c r="O489" s="57"/>
      <c r="P489" s="49"/>
      <c r="Q489" s="49"/>
    </row>
    <row r="490" spans="1:17" s="4" customFormat="1" ht="20.100000000000001" customHeight="1">
      <c r="A490" s="65"/>
      <c r="B490" s="67"/>
      <c r="C490" s="57"/>
      <c r="D490" s="69"/>
      <c r="E490" s="69"/>
      <c r="F490" s="69"/>
      <c r="G490" s="69"/>
      <c r="H490" s="72">
        <v>2022</v>
      </c>
      <c r="I490" s="71"/>
      <c r="J490" s="71"/>
      <c r="K490" s="71"/>
      <c r="L490" s="30" t="s">
        <v>10</v>
      </c>
      <c r="M490" s="17">
        <v>20000</v>
      </c>
      <c r="N490" s="71"/>
      <c r="O490" s="57"/>
      <c r="P490" s="49"/>
      <c r="Q490" s="49"/>
    </row>
    <row r="491" spans="1:17" s="4" customFormat="1" ht="20.100000000000001" customHeight="1">
      <c r="A491" s="65"/>
      <c r="B491" s="67"/>
      <c r="C491" s="57"/>
      <c r="D491" s="69"/>
      <c r="E491" s="69"/>
      <c r="F491" s="69"/>
      <c r="G491" s="69"/>
      <c r="H491" s="72"/>
      <c r="I491" s="71"/>
      <c r="J491" s="71"/>
      <c r="K491" s="71"/>
      <c r="L491" s="30" t="s">
        <v>11</v>
      </c>
      <c r="M491" s="17">
        <v>0</v>
      </c>
      <c r="N491" s="71"/>
      <c r="O491" s="57"/>
      <c r="P491" s="49"/>
      <c r="Q491" s="49"/>
    </row>
    <row r="492" spans="1:17" s="4" customFormat="1" ht="20.100000000000001" customHeight="1">
      <c r="A492" s="65"/>
      <c r="B492" s="68"/>
      <c r="C492" s="58"/>
      <c r="D492" s="69"/>
      <c r="E492" s="69"/>
      <c r="F492" s="69"/>
      <c r="G492" s="69"/>
      <c r="H492" s="72"/>
      <c r="I492" s="71"/>
      <c r="J492" s="71"/>
      <c r="K492" s="71"/>
      <c r="L492" s="30" t="s">
        <v>12</v>
      </c>
      <c r="M492" s="17">
        <v>0</v>
      </c>
      <c r="N492" s="71"/>
      <c r="O492" s="58"/>
      <c r="P492" s="49"/>
      <c r="Q492" s="49"/>
    </row>
    <row r="493" spans="1:17" s="4" customFormat="1" ht="20.100000000000001" customHeight="1">
      <c r="A493" s="65" t="s">
        <v>225</v>
      </c>
      <c r="B493" s="66">
        <v>60014</v>
      </c>
      <c r="C493" s="56">
        <v>6050</v>
      </c>
      <c r="D493" s="69" t="s">
        <v>226</v>
      </c>
      <c r="E493" s="69"/>
      <c r="F493" s="69"/>
      <c r="G493" s="69" t="s">
        <v>17</v>
      </c>
      <c r="H493" s="70">
        <v>2022</v>
      </c>
      <c r="I493" s="71">
        <f>SUM(P493+N493+K493+J493)</f>
        <v>50000</v>
      </c>
      <c r="J493" s="71">
        <v>0</v>
      </c>
      <c r="K493" s="71">
        <v>0</v>
      </c>
      <c r="L493" s="12" t="s">
        <v>8</v>
      </c>
      <c r="M493" s="41">
        <f>SUM(M494:M497)</f>
        <v>100000</v>
      </c>
      <c r="N493" s="71">
        <v>50000</v>
      </c>
      <c r="O493" s="53"/>
      <c r="P493" s="49"/>
      <c r="Q493" s="49"/>
    </row>
    <row r="494" spans="1:17" s="4" customFormat="1" ht="20.100000000000001" customHeight="1">
      <c r="A494" s="65"/>
      <c r="B494" s="67"/>
      <c r="C494" s="57"/>
      <c r="D494" s="69"/>
      <c r="E494" s="69"/>
      <c r="F494" s="69"/>
      <c r="G494" s="69"/>
      <c r="H494" s="70"/>
      <c r="I494" s="71"/>
      <c r="J494" s="71"/>
      <c r="K494" s="71"/>
      <c r="L494" s="30" t="s">
        <v>9</v>
      </c>
      <c r="M494" s="17">
        <v>50000</v>
      </c>
      <c r="N494" s="71"/>
      <c r="O494" s="54"/>
      <c r="P494" s="49"/>
      <c r="Q494" s="49"/>
    </row>
    <row r="495" spans="1:17" s="4" customFormat="1" ht="20.100000000000001" customHeight="1">
      <c r="A495" s="65"/>
      <c r="B495" s="67"/>
      <c r="C495" s="57"/>
      <c r="D495" s="69"/>
      <c r="E495" s="69"/>
      <c r="F495" s="69"/>
      <c r="G495" s="69"/>
      <c r="H495" s="72">
        <v>2022</v>
      </c>
      <c r="I495" s="71"/>
      <c r="J495" s="71"/>
      <c r="K495" s="71"/>
      <c r="L495" s="30" t="s">
        <v>10</v>
      </c>
      <c r="M495" s="17">
        <v>50000</v>
      </c>
      <c r="N495" s="71"/>
      <c r="O495" s="54"/>
      <c r="P495" s="49"/>
      <c r="Q495" s="49"/>
    </row>
    <row r="496" spans="1:17" s="4" customFormat="1" ht="20.100000000000001" customHeight="1">
      <c r="A496" s="65"/>
      <c r="B496" s="67"/>
      <c r="C496" s="57"/>
      <c r="D496" s="69"/>
      <c r="E496" s="69"/>
      <c r="F496" s="69"/>
      <c r="G496" s="69"/>
      <c r="H496" s="72"/>
      <c r="I496" s="71"/>
      <c r="J496" s="71"/>
      <c r="K496" s="71"/>
      <c r="L496" s="30" t="s">
        <v>11</v>
      </c>
      <c r="M496" s="17">
        <v>0</v>
      </c>
      <c r="N496" s="71"/>
      <c r="O496" s="54"/>
      <c r="P496" s="49"/>
      <c r="Q496" s="49"/>
    </row>
    <row r="497" spans="1:17" s="4" customFormat="1" ht="20.100000000000001" customHeight="1">
      <c r="A497" s="65"/>
      <c r="B497" s="68"/>
      <c r="C497" s="58"/>
      <c r="D497" s="69"/>
      <c r="E497" s="69"/>
      <c r="F497" s="69"/>
      <c r="G497" s="69"/>
      <c r="H497" s="72"/>
      <c r="I497" s="71"/>
      <c r="J497" s="71"/>
      <c r="K497" s="71"/>
      <c r="L497" s="30" t="s">
        <v>12</v>
      </c>
      <c r="M497" s="17">
        <v>0</v>
      </c>
      <c r="N497" s="71"/>
      <c r="O497" s="55"/>
      <c r="P497" s="49"/>
      <c r="Q497" s="49"/>
    </row>
    <row r="498" spans="1:17" s="4" customFormat="1" ht="20.100000000000001" customHeight="1">
      <c r="A498" s="65">
        <v>88</v>
      </c>
      <c r="B498" s="66">
        <v>60014</v>
      </c>
      <c r="C498" s="56">
        <v>6050</v>
      </c>
      <c r="D498" s="69" t="s">
        <v>56</v>
      </c>
      <c r="E498" s="69"/>
      <c r="F498" s="69"/>
      <c r="G498" s="69" t="s">
        <v>17</v>
      </c>
      <c r="H498" s="70">
        <v>2021</v>
      </c>
      <c r="I498" s="71">
        <f>SUM(J498+K498+M498)</f>
        <v>3868596</v>
      </c>
      <c r="J498" s="71">
        <v>0</v>
      </c>
      <c r="K498" s="71">
        <v>2665164</v>
      </c>
      <c r="L498" s="30" t="s">
        <v>8</v>
      </c>
      <c r="M498" s="41">
        <f>SUM(M499:M502)</f>
        <v>1203432</v>
      </c>
      <c r="N498" s="71">
        <v>3686740.5</v>
      </c>
      <c r="O498" s="56"/>
      <c r="P498" s="49"/>
      <c r="Q498" s="49"/>
    </row>
    <row r="499" spans="1:17" s="4" customFormat="1" ht="20.100000000000001" customHeight="1">
      <c r="A499" s="65"/>
      <c r="B499" s="67"/>
      <c r="C499" s="57"/>
      <c r="D499" s="69"/>
      <c r="E499" s="69"/>
      <c r="F499" s="69"/>
      <c r="G499" s="69"/>
      <c r="H499" s="70"/>
      <c r="I499" s="71"/>
      <c r="J499" s="71"/>
      <c r="K499" s="71"/>
      <c r="L499" s="30" t="s">
        <v>9</v>
      </c>
      <c r="M499" s="17">
        <v>602331</v>
      </c>
      <c r="N499" s="71"/>
      <c r="O499" s="157"/>
      <c r="P499" s="49"/>
      <c r="Q499" s="49"/>
    </row>
    <row r="500" spans="1:17" s="4" customFormat="1" ht="20.100000000000001" customHeight="1">
      <c r="A500" s="65"/>
      <c r="B500" s="67"/>
      <c r="C500" s="57"/>
      <c r="D500" s="69"/>
      <c r="E500" s="69"/>
      <c r="F500" s="69"/>
      <c r="G500" s="69"/>
      <c r="H500" s="72">
        <v>2022</v>
      </c>
      <c r="I500" s="71"/>
      <c r="J500" s="71"/>
      <c r="K500" s="71"/>
      <c r="L500" s="30" t="s">
        <v>10</v>
      </c>
      <c r="M500" s="17">
        <v>601101</v>
      </c>
      <c r="N500" s="71"/>
      <c r="O500" s="157"/>
      <c r="P500" s="49"/>
      <c r="Q500" s="49"/>
    </row>
    <row r="501" spans="1:17" s="4" customFormat="1" ht="20.100000000000001" customHeight="1">
      <c r="A501" s="65"/>
      <c r="B501" s="67"/>
      <c r="C501" s="57"/>
      <c r="D501" s="69"/>
      <c r="E501" s="69"/>
      <c r="F501" s="69"/>
      <c r="G501" s="69"/>
      <c r="H501" s="72"/>
      <c r="I501" s="71"/>
      <c r="J501" s="71"/>
      <c r="K501" s="71"/>
      <c r="L501" s="31" t="s">
        <v>11</v>
      </c>
      <c r="M501" s="17">
        <v>0</v>
      </c>
      <c r="N501" s="71"/>
      <c r="O501" s="157"/>
      <c r="P501" s="49"/>
      <c r="Q501" s="49"/>
    </row>
    <row r="502" spans="1:17" s="4" customFormat="1" ht="20.100000000000001" customHeight="1">
      <c r="A502" s="65"/>
      <c r="B502" s="68"/>
      <c r="C502" s="58"/>
      <c r="D502" s="69"/>
      <c r="E502" s="69"/>
      <c r="F502" s="69"/>
      <c r="G502" s="69"/>
      <c r="H502" s="72"/>
      <c r="I502" s="71"/>
      <c r="J502" s="71"/>
      <c r="K502" s="71"/>
      <c r="L502" s="30" t="s">
        <v>18</v>
      </c>
      <c r="M502" s="17">
        <v>0</v>
      </c>
      <c r="N502" s="71"/>
      <c r="O502" s="161"/>
      <c r="P502" s="49"/>
      <c r="Q502" s="49"/>
    </row>
    <row r="503" spans="1:17" s="4" customFormat="1" ht="20.100000000000001" customHeight="1">
      <c r="A503" s="65">
        <v>89</v>
      </c>
      <c r="B503" s="66">
        <v>60014</v>
      </c>
      <c r="C503" s="56">
        <v>6050</v>
      </c>
      <c r="D503" s="69" t="s">
        <v>57</v>
      </c>
      <c r="E503" s="69"/>
      <c r="F503" s="69"/>
      <c r="G503" s="69" t="s">
        <v>17</v>
      </c>
      <c r="H503" s="70">
        <v>2021</v>
      </c>
      <c r="I503" s="71">
        <f>SUM(J503+K503+M503)</f>
        <v>1498219.95</v>
      </c>
      <c r="J503" s="71">
        <v>0</v>
      </c>
      <c r="K503" s="71">
        <v>964320</v>
      </c>
      <c r="L503" s="12" t="s">
        <v>8</v>
      </c>
      <c r="M503" s="41">
        <f>SUM(M504:M507)</f>
        <v>533899.94999999995</v>
      </c>
      <c r="N503" s="71">
        <v>1400805.1</v>
      </c>
      <c r="O503" s="53"/>
      <c r="P503" s="49"/>
      <c r="Q503" s="49"/>
    </row>
    <row r="504" spans="1:17" s="4" customFormat="1" ht="20.100000000000001" customHeight="1">
      <c r="A504" s="65"/>
      <c r="B504" s="67"/>
      <c r="C504" s="57"/>
      <c r="D504" s="69"/>
      <c r="E504" s="69"/>
      <c r="F504" s="69"/>
      <c r="G504" s="69"/>
      <c r="H504" s="70"/>
      <c r="I504" s="71"/>
      <c r="J504" s="71"/>
      <c r="K504" s="71"/>
      <c r="L504" s="30" t="s">
        <v>9</v>
      </c>
      <c r="M504" s="17">
        <v>285200.09999999998</v>
      </c>
      <c r="N504" s="71"/>
      <c r="O504" s="157"/>
      <c r="P504" s="49"/>
      <c r="Q504" s="49"/>
    </row>
    <row r="505" spans="1:17" s="4" customFormat="1" ht="20.100000000000001" customHeight="1">
      <c r="A505" s="65"/>
      <c r="B505" s="67"/>
      <c r="C505" s="57"/>
      <c r="D505" s="69"/>
      <c r="E505" s="69"/>
      <c r="F505" s="69"/>
      <c r="G505" s="69"/>
      <c r="H505" s="72">
        <v>2022</v>
      </c>
      <c r="I505" s="71"/>
      <c r="J505" s="71"/>
      <c r="K505" s="71"/>
      <c r="L505" s="30" t="s">
        <v>10</v>
      </c>
      <c r="M505" s="17">
        <v>248699.85</v>
      </c>
      <c r="N505" s="71"/>
      <c r="O505" s="157"/>
      <c r="P505" s="49"/>
      <c r="Q505" s="49"/>
    </row>
    <row r="506" spans="1:17" s="4" customFormat="1" ht="20.100000000000001" customHeight="1">
      <c r="A506" s="65"/>
      <c r="B506" s="67"/>
      <c r="C506" s="57"/>
      <c r="D506" s="69"/>
      <c r="E506" s="69"/>
      <c r="F506" s="69"/>
      <c r="G506" s="69"/>
      <c r="H506" s="72"/>
      <c r="I506" s="71"/>
      <c r="J506" s="71"/>
      <c r="K506" s="71"/>
      <c r="L506" s="31" t="s">
        <v>11</v>
      </c>
      <c r="M506" s="17">
        <v>0</v>
      </c>
      <c r="N506" s="71"/>
      <c r="O506" s="157"/>
      <c r="P506" s="49"/>
      <c r="Q506" s="49"/>
    </row>
    <row r="507" spans="1:17" s="4" customFormat="1" ht="20.100000000000001" customHeight="1">
      <c r="A507" s="65"/>
      <c r="B507" s="68"/>
      <c r="C507" s="58"/>
      <c r="D507" s="69"/>
      <c r="E507" s="69"/>
      <c r="F507" s="69"/>
      <c r="G507" s="69"/>
      <c r="H507" s="72"/>
      <c r="I507" s="71"/>
      <c r="J507" s="71"/>
      <c r="K507" s="71"/>
      <c r="L507" s="30" t="s">
        <v>18</v>
      </c>
      <c r="M507" s="17">
        <v>0</v>
      </c>
      <c r="N507" s="71"/>
      <c r="O507" s="161"/>
      <c r="P507" s="49"/>
      <c r="Q507" s="49"/>
    </row>
    <row r="508" spans="1:17" s="4" customFormat="1" ht="20.100000000000001" customHeight="1">
      <c r="A508" s="65">
        <v>90</v>
      </c>
      <c r="B508" s="66">
        <v>60014</v>
      </c>
      <c r="C508" s="56">
        <v>6050</v>
      </c>
      <c r="D508" s="69" t="s">
        <v>58</v>
      </c>
      <c r="E508" s="69"/>
      <c r="F508" s="69"/>
      <c r="G508" s="69" t="s">
        <v>186</v>
      </c>
      <c r="H508" s="70">
        <v>2021</v>
      </c>
      <c r="I508" s="71">
        <f>SUM(J508+K508+M508)</f>
        <v>606857.66</v>
      </c>
      <c r="J508" s="71">
        <v>0</v>
      </c>
      <c r="K508" s="71">
        <v>408360</v>
      </c>
      <c r="L508" s="30" t="s">
        <v>8</v>
      </c>
      <c r="M508" s="41">
        <f>SUM(M509:M512)</f>
        <v>198497.66</v>
      </c>
      <c r="N508" s="71">
        <v>606857.66</v>
      </c>
      <c r="O508" s="56"/>
      <c r="P508" s="49"/>
      <c r="Q508" s="49"/>
    </row>
    <row r="509" spans="1:17" s="4" customFormat="1" ht="20.100000000000001" customHeight="1">
      <c r="A509" s="65"/>
      <c r="B509" s="67"/>
      <c r="C509" s="57"/>
      <c r="D509" s="69"/>
      <c r="E509" s="69"/>
      <c r="F509" s="69"/>
      <c r="G509" s="69"/>
      <c r="H509" s="70"/>
      <c r="I509" s="71"/>
      <c r="J509" s="71"/>
      <c r="K509" s="71"/>
      <c r="L509" s="30" t="s">
        <v>9</v>
      </c>
      <c r="M509" s="17">
        <v>99248.83</v>
      </c>
      <c r="N509" s="71"/>
      <c r="O509" s="157"/>
      <c r="P509" s="49"/>
      <c r="Q509" s="49"/>
    </row>
    <row r="510" spans="1:17" s="4" customFormat="1" ht="20.100000000000001" customHeight="1">
      <c r="A510" s="65"/>
      <c r="B510" s="67"/>
      <c r="C510" s="57"/>
      <c r="D510" s="69"/>
      <c r="E510" s="69"/>
      <c r="F510" s="69"/>
      <c r="G510" s="69"/>
      <c r="H510" s="72">
        <v>2022</v>
      </c>
      <c r="I510" s="71"/>
      <c r="J510" s="71"/>
      <c r="K510" s="71"/>
      <c r="L510" s="30" t="s">
        <v>10</v>
      </c>
      <c r="M510" s="17">
        <v>99248.83</v>
      </c>
      <c r="N510" s="71"/>
      <c r="O510" s="157"/>
      <c r="P510" s="49"/>
      <c r="Q510" s="49"/>
    </row>
    <row r="511" spans="1:17" s="4" customFormat="1" ht="20.100000000000001" customHeight="1">
      <c r="A511" s="65"/>
      <c r="B511" s="67"/>
      <c r="C511" s="57"/>
      <c r="D511" s="69"/>
      <c r="E511" s="69"/>
      <c r="F511" s="69"/>
      <c r="G511" s="69"/>
      <c r="H511" s="72"/>
      <c r="I511" s="71"/>
      <c r="J511" s="71"/>
      <c r="K511" s="71"/>
      <c r="L511" s="31" t="s">
        <v>11</v>
      </c>
      <c r="M511" s="17">
        <v>0</v>
      </c>
      <c r="N511" s="71"/>
      <c r="O511" s="157"/>
      <c r="P511" s="49"/>
      <c r="Q511" s="49"/>
    </row>
    <row r="512" spans="1:17" s="4" customFormat="1" ht="20.100000000000001" customHeight="1">
      <c r="A512" s="65"/>
      <c r="B512" s="68"/>
      <c r="C512" s="58"/>
      <c r="D512" s="69"/>
      <c r="E512" s="69"/>
      <c r="F512" s="69"/>
      <c r="G512" s="69"/>
      <c r="H512" s="72"/>
      <c r="I512" s="71"/>
      <c r="J512" s="71"/>
      <c r="K512" s="71"/>
      <c r="L512" s="30" t="s">
        <v>18</v>
      </c>
      <c r="M512" s="17">
        <v>0</v>
      </c>
      <c r="N512" s="71"/>
      <c r="O512" s="161"/>
      <c r="P512" s="49"/>
      <c r="Q512" s="49"/>
    </row>
    <row r="513" spans="1:17" s="4" customFormat="1" ht="23.1" customHeight="1">
      <c r="A513" s="65">
        <v>91</v>
      </c>
      <c r="B513" s="66">
        <v>60014</v>
      </c>
      <c r="C513" s="95">
        <v>6050</v>
      </c>
      <c r="D513" s="69" t="s">
        <v>66</v>
      </c>
      <c r="E513" s="69"/>
      <c r="F513" s="69"/>
      <c r="G513" s="69" t="s">
        <v>17</v>
      </c>
      <c r="H513" s="70">
        <v>2022</v>
      </c>
      <c r="I513" s="71">
        <f t="shared" ref="I513" si="4">SUM(J513+K513+M513)</f>
        <v>17099.939999999999</v>
      </c>
      <c r="J513" s="71">
        <v>0</v>
      </c>
      <c r="K513" s="71">
        <v>0</v>
      </c>
      <c r="L513" s="30" t="s">
        <v>8</v>
      </c>
      <c r="M513" s="34">
        <f t="shared" ref="M513" si="5">SUM(M514:M517)</f>
        <v>17099.939999999999</v>
      </c>
      <c r="N513" s="71">
        <f>M514</f>
        <v>17099.939999999999</v>
      </c>
      <c r="O513" s="56"/>
      <c r="P513" s="43"/>
      <c r="Q513" s="43"/>
    </row>
    <row r="514" spans="1:17" s="4" customFormat="1" ht="23.1" customHeight="1">
      <c r="A514" s="65"/>
      <c r="B514" s="67"/>
      <c r="C514" s="95"/>
      <c r="D514" s="69"/>
      <c r="E514" s="69"/>
      <c r="F514" s="69"/>
      <c r="G514" s="69"/>
      <c r="H514" s="70"/>
      <c r="I514" s="71"/>
      <c r="J514" s="71"/>
      <c r="K514" s="71"/>
      <c r="L514" s="30" t="s">
        <v>9</v>
      </c>
      <c r="M514" s="17">
        <v>17099.939999999999</v>
      </c>
      <c r="N514" s="71"/>
      <c r="O514" s="57"/>
      <c r="P514" s="43"/>
      <c r="Q514" s="43"/>
    </row>
    <row r="515" spans="1:17" s="4" customFormat="1" ht="23.1" customHeight="1">
      <c r="A515" s="65"/>
      <c r="B515" s="67"/>
      <c r="C515" s="95"/>
      <c r="D515" s="69"/>
      <c r="E515" s="69"/>
      <c r="F515" s="69"/>
      <c r="G515" s="69"/>
      <c r="H515" s="72">
        <v>2022</v>
      </c>
      <c r="I515" s="71"/>
      <c r="J515" s="71"/>
      <c r="K515" s="71"/>
      <c r="L515" s="30" t="s">
        <v>10</v>
      </c>
      <c r="M515" s="17">
        <v>0</v>
      </c>
      <c r="N515" s="71"/>
      <c r="O515" s="57"/>
      <c r="P515" s="43"/>
      <c r="Q515" s="43"/>
    </row>
    <row r="516" spans="1:17" s="4" customFormat="1" ht="23.1" customHeight="1">
      <c r="A516" s="65"/>
      <c r="B516" s="67"/>
      <c r="C516" s="95"/>
      <c r="D516" s="69"/>
      <c r="E516" s="69"/>
      <c r="F516" s="69"/>
      <c r="G516" s="69"/>
      <c r="H516" s="72"/>
      <c r="I516" s="71"/>
      <c r="J516" s="71"/>
      <c r="K516" s="71"/>
      <c r="L516" s="30" t="s">
        <v>11</v>
      </c>
      <c r="M516" s="17">
        <v>0</v>
      </c>
      <c r="N516" s="71"/>
      <c r="O516" s="57"/>
      <c r="P516" s="43"/>
      <c r="Q516" s="43"/>
    </row>
    <row r="517" spans="1:17" s="4" customFormat="1" ht="23.1" customHeight="1">
      <c r="A517" s="65"/>
      <c r="B517" s="68"/>
      <c r="C517" s="95"/>
      <c r="D517" s="69"/>
      <c r="E517" s="69"/>
      <c r="F517" s="69"/>
      <c r="G517" s="69"/>
      <c r="H517" s="72"/>
      <c r="I517" s="71"/>
      <c r="J517" s="71"/>
      <c r="K517" s="71"/>
      <c r="L517" s="30" t="s">
        <v>12</v>
      </c>
      <c r="M517" s="17">
        <v>0</v>
      </c>
      <c r="N517" s="71"/>
      <c r="O517" s="58"/>
      <c r="P517" s="43"/>
      <c r="Q517" s="43"/>
    </row>
    <row r="518" spans="1:17" s="4" customFormat="1" ht="23.1" customHeight="1">
      <c r="A518" s="65">
        <v>92</v>
      </c>
      <c r="B518" s="66">
        <v>60014</v>
      </c>
      <c r="C518" s="95">
        <v>6050</v>
      </c>
      <c r="D518" s="69" t="s">
        <v>67</v>
      </c>
      <c r="E518" s="69"/>
      <c r="F518" s="69"/>
      <c r="G518" s="69" t="s">
        <v>17</v>
      </c>
      <c r="H518" s="70">
        <v>2022</v>
      </c>
      <c r="I518" s="71">
        <f t="shared" ref="I518" si="6">SUM(J518+K518+M518)</f>
        <v>49000</v>
      </c>
      <c r="J518" s="71">
        <v>0</v>
      </c>
      <c r="K518" s="71">
        <v>0</v>
      </c>
      <c r="L518" s="30" t="s">
        <v>8</v>
      </c>
      <c r="M518" s="34">
        <f t="shared" ref="M518" si="7">SUM(M519:M522)</f>
        <v>49000</v>
      </c>
      <c r="N518" s="71">
        <f>M519</f>
        <v>49000</v>
      </c>
      <c r="O518" s="56"/>
      <c r="P518" s="43"/>
      <c r="Q518" s="43"/>
    </row>
    <row r="519" spans="1:17" s="4" customFormat="1" ht="23.1" customHeight="1">
      <c r="A519" s="65"/>
      <c r="B519" s="67"/>
      <c r="C519" s="95"/>
      <c r="D519" s="69"/>
      <c r="E519" s="69"/>
      <c r="F519" s="69"/>
      <c r="G519" s="69"/>
      <c r="H519" s="70"/>
      <c r="I519" s="71"/>
      <c r="J519" s="71"/>
      <c r="K519" s="71"/>
      <c r="L519" s="30" t="s">
        <v>9</v>
      </c>
      <c r="M519" s="17">
        <v>49000</v>
      </c>
      <c r="N519" s="71"/>
      <c r="O519" s="57"/>
      <c r="P519" s="43"/>
      <c r="Q519" s="43"/>
    </row>
    <row r="520" spans="1:17" s="4" customFormat="1" ht="23.1" customHeight="1">
      <c r="A520" s="65"/>
      <c r="B520" s="67"/>
      <c r="C520" s="95"/>
      <c r="D520" s="69"/>
      <c r="E520" s="69"/>
      <c r="F520" s="69"/>
      <c r="G520" s="69"/>
      <c r="H520" s="72">
        <v>2022</v>
      </c>
      <c r="I520" s="71"/>
      <c r="J520" s="71"/>
      <c r="K520" s="71"/>
      <c r="L520" s="30" t="s">
        <v>10</v>
      </c>
      <c r="M520" s="17">
        <v>0</v>
      </c>
      <c r="N520" s="71"/>
      <c r="O520" s="57"/>
      <c r="P520" s="43"/>
      <c r="Q520" s="43"/>
    </row>
    <row r="521" spans="1:17" s="4" customFormat="1" ht="23.1" customHeight="1">
      <c r="A521" s="65"/>
      <c r="B521" s="67"/>
      <c r="C521" s="95"/>
      <c r="D521" s="69"/>
      <c r="E521" s="69"/>
      <c r="F521" s="69"/>
      <c r="G521" s="69"/>
      <c r="H521" s="72"/>
      <c r="I521" s="71"/>
      <c r="J521" s="71"/>
      <c r="K521" s="71"/>
      <c r="L521" s="30" t="s">
        <v>11</v>
      </c>
      <c r="M521" s="17">
        <v>0</v>
      </c>
      <c r="N521" s="71"/>
      <c r="O521" s="57"/>
      <c r="P521" s="43"/>
      <c r="Q521" s="43"/>
    </row>
    <row r="522" spans="1:17" s="4" customFormat="1" ht="23.1" customHeight="1">
      <c r="A522" s="65"/>
      <c r="B522" s="68"/>
      <c r="C522" s="95"/>
      <c r="D522" s="69"/>
      <c r="E522" s="69"/>
      <c r="F522" s="69"/>
      <c r="G522" s="69"/>
      <c r="H522" s="72"/>
      <c r="I522" s="71"/>
      <c r="J522" s="71"/>
      <c r="K522" s="71"/>
      <c r="L522" s="30" t="s">
        <v>12</v>
      </c>
      <c r="M522" s="17">
        <v>0</v>
      </c>
      <c r="N522" s="71"/>
      <c r="O522" s="58"/>
      <c r="P522" s="43"/>
      <c r="Q522" s="43"/>
    </row>
    <row r="523" spans="1:17" s="4" customFormat="1" ht="23.1" customHeight="1">
      <c r="A523" s="65">
        <v>93</v>
      </c>
      <c r="B523" s="66">
        <v>60014</v>
      </c>
      <c r="C523" s="95">
        <v>6050</v>
      </c>
      <c r="D523" s="69" t="s">
        <v>68</v>
      </c>
      <c r="E523" s="69"/>
      <c r="F523" s="69"/>
      <c r="G523" s="69" t="s">
        <v>17</v>
      </c>
      <c r="H523" s="70">
        <v>2022</v>
      </c>
      <c r="I523" s="71">
        <f t="shared" ref="I523" si="8">SUM(J523+K523+M523)</f>
        <v>9300.06</v>
      </c>
      <c r="J523" s="71">
        <v>0</v>
      </c>
      <c r="K523" s="71">
        <v>0</v>
      </c>
      <c r="L523" s="30" t="s">
        <v>8</v>
      </c>
      <c r="M523" s="34">
        <f t="shared" ref="M523" si="9">SUM(M524:M527)</f>
        <v>9300.06</v>
      </c>
      <c r="N523" s="71">
        <f>M524</f>
        <v>9300.06</v>
      </c>
      <c r="O523" s="56"/>
      <c r="P523" s="43"/>
      <c r="Q523" s="43"/>
    </row>
    <row r="524" spans="1:17" s="4" customFormat="1" ht="23.1" customHeight="1">
      <c r="A524" s="65"/>
      <c r="B524" s="67"/>
      <c r="C524" s="95"/>
      <c r="D524" s="69"/>
      <c r="E524" s="69"/>
      <c r="F524" s="69"/>
      <c r="G524" s="69"/>
      <c r="H524" s="70"/>
      <c r="I524" s="71"/>
      <c r="J524" s="71"/>
      <c r="K524" s="71"/>
      <c r="L524" s="30" t="s">
        <v>9</v>
      </c>
      <c r="M524" s="17">
        <v>9300.06</v>
      </c>
      <c r="N524" s="71"/>
      <c r="O524" s="57"/>
      <c r="P524" s="43"/>
      <c r="Q524" s="43"/>
    </row>
    <row r="525" spans="1:17" s="4" customFormat="1" ht="23.1" customHeight="1">
      <c r="A525" s="65"/>
      <c r="B525" s="67"/>
      <c r="C525" s="95"/>
      <c r="D525" s="69"/>
      <c r="E525" s="69"/>
      <c r="F525" s="69"/>
      <c r="G525" s="69"/>
      <c r="H525" s="72">
        <v>2022</v>
      </c>
      <c r="I525" s="71"/>
      <c r="J525" s="71"/>
      <c r="K525" s="71"/>
      <c r="L525" s="30" t="s">
        <v>10</v>
      </c>
      <c r="M525" s="17">
        <v>0</v>
      </c>
      <c r="N525" s="71"/>
      <c r="O525" s="57"/>
      <c r="P525" s="43"/>
      <c r="Q525" s="43"/>
    </row>
    <row r="526" spans="1:17" s="4" customFormat="1" ht="23.1" customHeight="1">
      <c r="A526" s="65"/>
      <c r="B526" s="67"/>
      <c r="C526" s="95"/>
      <c r="D526" s="69"/>
      <c r="E526" s="69"/>
      <c r="F526" s="69"/>
      <c r="G526" s="69"/>
      <c r="H526" s="72"/>
      <c r="I526" s="71"/>
      <c r="J526" s="71"/>
      <c r="K526" s="71"/>
      <c r="L526" s="30" t="s">
        <v>11</v>
      </c>
      <c r="M526" s="17">
        <v>0</v>
      </c>
      <c r="N526" s="71"/>
      <c r="O526" s="57"/>
      <c r="P526" s="43"/>
      <c r="Q526" s="43"/>
    </row>
    <row r="527" spans="1:17" s="4" customFormat="1" ht="23.1" customHeight="1">
      <c r="A527" s="65"/>
      <c r="B527" s="68"/>
      <c r="C527" s="95"/>
      <c r="D527" s="69"/>
      <c r="E527" s="69"/>
      <c r="F527" s="69"/>
      <c r="G527" s="69"/>
      <c r="H527" s="72"/>
      <c r="I527" s="71"/>
      <c r="J527" s="71"/>
      <c r="K527" s="71"/>
      <c r="L527" s="30" t="s">
        <v>12</v>
      </c>
      <c r="M527" s="17">
        <v>0</v>
      </c>
      <c r="N527" s="71"/>
      <c r="O527" s="58"/>
      <c r="P527" s="43"/>
      <c r="Q527" s="43"/>
    </row>
    <row r="528" spans="1:17" s="4" customFormat="1" ht="20.100000000000001" customHeight="1">
      <c r="A528" s="65">
        <v>94</v>
      </c>
      <c r="B528" s="66">
        <v>60014</v>
      </c>
      <c r="C528" s="95">
        <v>6050</v>
      </c>
      <c r="D528" s="69" t="s">
        <v>59</v>
      </c>
      <c r="E528" s="69"/>
      <c r="F528" s="69"/>
      <c r="G528" s="69" t="s">
        <v>17</v>
      </c>
      <c r="H528" s="70">
        <v>2022</v>
      </c>
      <c r="I528" s="71">
        <f>SUM(J528+K528+M528)</f>
        <v>1515000</v>
      </c>
      <c r="J528" s="71">
        <v>0</v>
      </c>
      <c r="K528" s="71">
        <v>0</v>
      </c>
      <c r="L528" s="30" t="s">
        <v>8</v>
      </c>
      <c r="M528" s="34">
        <f>SUM(M529:M532)</f>
        <v>1515000</v>
      </c>
      <c r="N528" s="71">
        <v>1515000</v>
      </c>
      <c r="O528" s="56"/>
      <c r="P528" s="43"/>
      <c r="Q528" s="43"/>
    </row>
    <row r="529" spans="1:17" s="4" customFormat="1" ht="20.100000000000001" customHeight="1">
      <c r="A529" s="65"/>
      <c r="B529" s="67"/>
      <c r="C529" s="95"/>
      <c r="D529" s="69"/>
      <c r="E529" s="69"/>
      <c r="F529" s="69"/>
      <c r="G529" s="69"/>
      <c r="H529" s="70"/>
      <c r="I529" s="71"/>
      <c r="J529" s="71"/>
      <c r="K529" s="71"/>
      <c r="L529" s="30" t="s">
        <v>9</v>
      </c>
      <c r="M529" s="17">
        <v>1515000</v>
      </c>
      <c r="N529" s="71"/>
      <c r="O529" s="57"/>
      <c r="P529" s="43"/>
      <c r="Q529" s="43"/>
    </row>
    <row r="530" spans="1:17" s="4" customFormat="1" ht="20.100000000000001" customHeight="1">
      <c r="A530" s="65"/>
      <c r="B530" s="67"/>
      <c r="C530" s="95"/>
      <c r="D530" s="69"/>
      <c r="E530" s="69"/>
      <c r="F530" s="69"/>
      <c r="G530" s="69"/>
      <c r="H530" s="72">
        <v>2022</v>
      </c>
      <c r="I530" s="71"/>
      <c r="J530" s="71"/>
      <c r="K530" s="71"/>
      <c r="L530" s="30" t="s">
        <v>10</v>
      </c>
      <c r="M530" s="17">
        <v>0</v>
      </c>
      <c r="N530" s="71"/>
      <c r="O530" s="57"/>
      <c r="P530" s="43"/>
      <c r="Q530" s="43"/>
    </row>
    <row r="531" spans="1:17" s="4" customFormat="1" ht="20.100000000000001" customHeight="1">
      <c r="A531" s="65"/>
      <c r="B531" s="67"/>
      <c r="C531" s="95"/>
      <c r="D531" s="69"/>
      <c r="E531" s="69"/>
      <c r="F531" s="69"/>
      <c r="G531" s="69"/>
      <c r="H531" s="72"/>
      <c r="I531" s="71"/>
      <c r="J531" s="71"/>
      <c r="K531" s="71"/>
      <c r="L531" s="30" t="s">
        <v>11</v>
      </c>
      <c r="M531" s="17">
        <v>0</v>
      </c>
      <c r="N531" s="71"/>
      <c r="O531" s="57"/>
      <c r="P531" s="43"/>
      <c r="Q531" s="43"/>
    </row>
    <row r="532" spans="1:17" s="4" customFormat="1" ht="20.100000000000001" customHeight="1">
      <c r="A532" s="65"/>
      <c r="B532" s="68"/>
      <c r="C532" s="95"/>
      <c r="D532" s="69"/>
      <c r="E532" s="69"/>
      <c r="F532" s="69"/>
      <c r="G532" s="69"/>
      <c r="H532" s="72"/>
      <c r="I532" s="71"/>
      <c r="J532" s="71"/>
      <c r="K532" s="71"/>
      <c r="L532" s="30" t="s">
        <v>12</v>
      </c>
      <c r="M532" s="17">
        <v>0</v>
      </c>
      <c r="N532" s="71"/>
      <c r="O532" s="58"/>
      <c r="P532" s="43"/>
      <c r="Q532" s="43"/>
    </row>
    <row r="533" spans="1:17" s="4" customFormat="1" ht="20.100000000000001" customHeight="1">
      <c r="A533" s="65" t="s">
        <v>170</v>
      </c>
      <c r="B533" s="66">
        <v>60014</v>
      </c>
      <c r="C533" s="95">
        <v>6050</v>
      </c>
      <c r="D533" s="69" t="s">
        <v>171</v>
      </c>
      <c r="E533" s="69"/>
      <c r="F533" s="69"/>
      <c r="G533" s="69" t="s">
        <v>186</v>
      </c>
      <c r="H533" s="70">
        <v>2022</v>
      </c>
      <c r="I533" s="71">
        <v>223000</v>
      </c>
      <c r="J533" s="71">
        <v>0</v>
      </c>
      <c r="K533" s="71">
        <v>0</v>
      </c>
      <c r="L533" s="30" t="s">
        <v>8</v>
      </c>
      <c r="M533" s="34">
        <f>SUM(M534:M537)</f>
        <v>223000</v>
      </c>
      <c r="N533" s="71">
        <v>223000</v>
      </c>
      <c r="O533" s="56"/>
      <c r="P533" s="43"/>
      <c r="Q533" s="43"/>
    </row>
    <row r="534" spans="1:17" s="4" customFormat="1" ht="20.100000000000001" customHeight="1">
      <c r="A534" s="65"/>
      <c r="B534" s="67"/>
      <c r="C534" s="95"/>
      <c r="D534" s="69"/>
      <c r="E534" s="69"/>
      <c r="F534" s="69"/>
      <c r="G534" s="69"/>
      <c r="H534" s="70"/>
      <c r="I534" s="71"/>
      <c r="J534" s="71"/>
      <c r="K534" s="71"/>
      <c r="L534" s="30" t="s">
        <v>9</v>
      </c>
      <c r="M534" s="17">
        <v>223000</v>
      </c>
      <c r="N534" s="71"/>
      <c r="O534" s="57"/>
      <c r="P534" s="43"/>
      <c r="Q534" s="43"/>
    </row>
    <row r="535" spans="1:17" s="4" customFormat="1" ht="20.100000000000001" customHeight="1">
      <c r="A535" s="65"/>
      <c r="B535" s="67"/>
      <c r="C535" s="95"/>
      <c r="D535" s="69"/>
      <c r="E535" s="69"/>
      <c r="F535" s="69"/>
      <c r="G535" s="69"/>
      <c r="H535" s="72">
        <v>2022</v>
      </c>
      <c r="I535" s="71"/>
      <c r="J535" s="71"/>
      <c r="K535" s="71"/>
      <c r="L535" s="30" t="s">
        <v>10</v>
      </c>
      <c r="M535" s="17">
        <v>0</v>
      </c>
      <c r="N535" s="71"/>
      <c r="O535" s="57"/>
      <c r="P535" s="43"/>
      <c r="Q535" s="43"/>
    </row>
    <row r="536" spans="1:17" s="4" customFormat="1" ht="20.100000000000001" customHeight="1">
      <c r="A536" s="65"/>
      <c r="B536" s="67"/>
      <c r="C536" s="95"/>
      <c r="D536" s="69"/>
      <c r="E536" s="69"/>
      <c r="F536" s="69"/>
      <c r="G536" s="69"/>
      <c r="H536" s="72"/>
      <c r="I536" s="71"/>
      <c r="J536" s="71"/>
      <c r="K536" s="71"/>
      <c r="L536" s="30" t="s">
        <v>11</v>
      </c>
      <c r="M536" s="17">
        <v>0</v>
      </c>
      <c r="N536" s="71"/>
      <c r="O536" s="57"/>
      <c r="P536" s="43"/>
      <c r="Q536" s="43"/>
    </row>
    <row r="537" spans="1:17" s="4" customFormat="1" ht="20.100000000000001" customHeight="1">
      <c r="A537" s="65"/>
      <c r="B537" s="68"/>
      <c r="C537" s="95"/>
      <c r="D537" s="69"/>
      <c r="E537" s="69"/>
      <c r="F537" s="69"/>
      <c r="G537" s="69"/>
      <c r="H537" s="72"/>
      <c r="I537" s="71"/>
      <c r="J537" s="71"/>
      <c r="K537" s="71"/>
      <c r="L537" s="30" t="s">
        <v>12</v>
      </c>
      <c r="M537" s="17">
        <v>0</v>
      </c>
      <c r="N537" s="71"/>
      <c r="O537" s="58"/>
      <c r="P537" s="43"/>
      <c r="Q537" s="43"/>
    </row>
    <row r="538" spans="1:17" s="4" customFormat="1" ht="20.100000000000001" customHeight="1">
      <c r="A538" s="65">
        <v>95</v>
      </c>
      <c r="B538" s="66">
        <v>60014</v>
      </c>
      <c r="C538" s="95">
        <v>6050</v>
      </c>
      <c r="D538" s="69" t="s">
        <v>60</v>
      </c>
      <c r="E538" s="69"/>
      <c r="F538" s="69"/>
      <c r="G538" s="69" t="s">
        <v>17</v>
      </c>
      <c r="H538" s="70">
        <v>2022</v>
      </c>
      <c r="I538" s="71">
        <f>SUM(J538+K538+M538)</f>
        <v>64760</v>
      </c>
      <c r="J538" s="71">
        <v>0</v>
      </c>
      <c r="K538" s="71">
        <v>0</v>
      </c>
      <c r="L538" s="30" t="s">
        <v>8</v>
      </c>
      <c r="M538" s="34">
        <f>SUM(M539:M542)</f>
        <v>64760</v>
      </c>
      <c r="N538" s="71">
        <v>64760</v>
      </c>
      <c r="O538" s="56"/>
      <c r="P538" s="43"/>
      <c r="Q538" s="43"/>
    </row>
    <row r="539" spans="1:17" s="4" customFormat="1" ht="20.100000000000001" customHeight="1">
      <c r="A539" s="65"/>
      <c r="B539" s="67"/>
      <c r="C539" s="95"/>
      <c r="D539" s="69"/>
      <c r="E539" s="69"/>
      <c r="F539" s="69"/>
      <c r="G539" s="69"/>
      <c r="H539" s="70"/>
      <c r="I539" s="71"/>
      <c r="J539" s="71"/>
      <c r="K539" s="71"/>
      <c r="L539" s="30" t="s">
        <v>9</v>
      </c>
      <c r="M539" s="17">
        <v>64760</v>
      </c>
      <c r="N539" s="71"/>
      <c r="O539" s="57"/>
      <c r="P539" s="43"/>
      <c r="Q539" s="43"/>
    </row>
    <row r="540" spans="1:17" s="4" customFormat="1" ht="20.100000000000001" customHeight="1">
      <c r="A540" s="65"/>
      <c r="B540" s="67"/>
      <c r="C540" s="95"/>
      <c r="D540" s="69"/>
      <c r="E540" s="69"/>
      <c r="F540" s="69"/>
      <c r="G540" s="69"/>
      <c r="H540" s="72">
        <v>2022</v>
      </c>
      <c r="I540" s="71"/>
      <c r="J540" s="71"/>
      <c r="K540" s="71"/>
      <c r="L540" s="30" t="s">
        <v>10</v>
      </c>
      <c r="M540" s="17">
        <v>0</v>
      </c>
      <c r="N540" s="71"/>
      <c r="O540" s="57"/>
      <c r="P540" s="43"/>
      <c r="Q540" s="43"/>
    </row>
    <row r="541" spans="1:17" s="4" customFormat="1" ht="20.100000000000001" customHeight="1">
      <c r="A541" s="65"/>
      <c r="B541" s="67"/>
      <c r="C541" s="95"/>
      <c r="D541" s="69"/>
      <c r="E541" s="69"/>
      <c r="F541" s="69"/>
      <c r="G541" s="69"/>
      <c r="H541" s="72"/>
      <c r="I541" s="71"/>
      <c r="J541" s="71"/>
      <c r="K541" s="71"/>
      <c r="L541" s="30" t="s">
        <v>11</v>
      </c>
      <c r="M541" s="17">
        <v>0</v>
      </c>
      <c r="N541" s="71"/>
      <c r="O541" s="57"/>
      <c r="P541" s="43"/>
      <c r="Q541" s="43"/>
    </row>
    <row r="542" spans="1:17" s="4" customFormat="1" ht="20.100000000000001" customHeight="1">
      <c r="A542" s="65"/>
      <c r="B542" s="68"/>
      <c r="C542" s="95"/>
      <c r="D542" s="69"/>
      <c r="E542" s="69"/>
      <c r="F542" s="69"/>
      <c r="G542" s="69"/>
      <c r="H542" s="72"/>
      <c r="I542" s="71"/>
      <c r="J542" s="71"/>
      <c r="K542" s="71"/>
      <c r="L542" s="30" t="s">
        <v>12</v>
      </c>
      <c r="M542" s="17">
        <v>0</v>
      </c>
      <c r="N542" s="71"/>
      <c r="O542" s="58"/>
      <c r="P542" s="43"/>
      <c r="Q542" s="43"/>
    </row>
    <row r="543" spans="1:17" s="4" customFormat="1" ht="20.100000000000001" customHeight="1">
      <c r="A543" s="65" t="s">
        <v>138</v>
      </c>
      <c r="B543" s="66">
        <v>60014</v>
      </c>
      <c r="C543" s="95">
        <v>6050</v>
      </c>
      <c r="D543" s="69" t="s">
        <v>139</v>
      </c>
      <c r="E543" s="69"/>
      <c r="F543" s="69"/>
      <c r="G543" s="69" t="s">
        <v>17</v>
      </c>
      <c r="H543" s="70">
        <v>2022</v>
      </c>
      <c r="I543" s="71">
        <f>SUM(J543+K543+M543)</f>
        <v>68284</v>
      </c>
      <c r="J543" s="71">
        <v>0</v>
      </c>
      <c r="K543" s="71">
        <v>0</v>
      </c>
      <c r="L543" s="30" t="s">
        <v>8</v>
      </c>
      <c r="M543" s="34">
        <f>SUM(M544:M547)</f>
        <v>68284</v>
      </c>
      <c r="N543" s="71">
        <v>68284</v>
      </c>
      <c r="O543" s="56"/>
      <c r="P543" s="43"/>
      <c r="Q543" s="43"/>
    </row>
    <row r="544" spans="1:17" s="4" customFormat="1" ht="20.100000000000001" customHeight="1">
      <c r="A544" s="65"/>
      <c r="B544" s="67"/>
      <c r="C544" s="95"/>
      <c r="D544" s="69"/>
      <c r="E544" s="69"/>
      <c r="F544" s="69"/>
      <c r="G544" s="69"/>
      <c r="H544" s="70"/>
      <c r="I544" s="71"/>
      <c r="J544" s="71"/>
      <c r="K544" s="71"/>
      <c r="L544" s="30" t="s">
        <v>9</v>
      </c>
      <c r="M544" s="17">
        <v>68284</v>
      </c>
      <c r="N544" s="71"/>
      <c r="O544" s="57"/>
      <c r="P544" s="43"/>
      <c r="Q544" s="43"/>
    </row>
    <row r="545" spans="1:17" s="4" customFormat="1" ht="20.100000000000001" customHeight="1">
      <c r="A545" s="65"/>
      <c r="B545" s="67"/>
      <c r="C545" s="95"/>
      <c r="D545" s="69"/>
      <c r="E545" s="69"/>
      <c r="F545" s="69"/>
      <c r="G545" s="69"/>
      <c r="H545" s="72">
        <v>2022</v>
      </c>
      <c r="I545" s="71"/>
      <c r="J545" s="71"/>
      <c r="K545" s="71"/>
      <c r="L545" s="30" t="s">
        <v>10</v>
      </c>
      <c r="M545" s="17">
        <v>0</v>
      </c>
      <c r="N545" s="71"/>
      <c r="O545" s="57"/>
      <c r="P545" s="43"/>
      <c r="Q545" s="43"/>
    </row>
    <row r="546" spans="1:17" s="4" customFormat="1" ht="20.100000000000001" customHeight="1">
      <c r="A546" s="65"/>
      <c r="B546" s="67"/>
      <c r="C546" s="95"/>
      <c r="D546" s="69"/>
      <c r="E546" s="69"/>
      <c r="F546" s="69"/>
      <c r="G546" s="69"/>
      <c r="H546" s="72"/>
      <c r="I546" s="71"/>
      <c r="J546" s="71"/>
      <c r="K546" s="71"/>
      <c r="L546" s="30" t="s">
        <v>11</v>
      </c>
      <c r="M546" s="17">
        <v>0</v>
      </c>
      <c r="N546" s="71"/>
      <c r="O546" s="57"/>
      <c r="P546" s="43"/>
      <c r="Q546" s="43"/>
    </row>
    <row r="547" spans="1:17" s="4" customFormat="1" ht="20.100000000000001" customHeight="1">
      <c r="A547" s="65"/>
      <c r="B547" s="68"/>
      <c r="C547" s="95"/>
      <c r="D547" s="69"/>
      <c r="E547" s="69"/>
      <c r="F547" s="69"/>
      <c r="G547" s="69"/>
      <c r="H547" s="72"/>
      <c r="I547" s="71"/>
      <c r="J547" s="71"/>
      <c r="K547" s="71"/>
      <c r="L547" s="30" t="s">
        <v>12</v>
      </c>
      <c r="M547" s="17">
        <v>0</v>
      </c>
      <c r="N547" s="71"/>
      <c r="O547" s="58"/>
      <c r="P547" s="43"/>
      <c r="Q547" s="43"/>
    </row>
    <row r="548" spans="1:17" s="4" customFormat="1" ht="20.100000000000001" customHeight="1">
      <c r="A548" s="65">
        <v>96</v>
      </c>
      <c r="B548" s="59">
        <v>60014</v>
      </c>
      <c r="C548" s="59">
        <v>6050</v>
      </c>
      <c r="D548" s="69" t="s">
        <v>61</v>
      </c>
      <c r="E548" s="69"/>
      <c r="F548" s="69"/>
      <c r="G548" s="69" t="s">
        <v>17</v>
      </c>
      <c r="H548" s="70">
        <v>2022</v>
      </c>
      <c r="I548" s="71">
        <f>SUM(J548+K548+M548)</f>
        <v>150000</v>
      </c>
      <c r="J548" s="71">
        <v>0</v>
      </c>
      <c r="K548" s="71">
        <v>0</v>
      </c>
      <c r="L548" s="30" t="s">
        <v>8</v>
      </c>
      <c r="M548" s="34">
        <f>SUM(M549:M552)</f>
        <v>150000</v>
      </c>
      <c r="N548" s="71">
        <v>0</v>
      </c>
      <c r="O548" s="56"/>
      <c r="P548" s="43"/>
      <c r="Q548" s="43"/>
    </row>
    <row r="549" spans="1:17" s="4" customFormat="1" ht="20.100000000000001" customHeight="1">
      <c r="A549" s="65"/>
      <c r="B549" s="60"/>
      <c r="C549" s="60"/>
      <c r="D549" s="69"/>
      <c r="E549" s="69"/>
      <c r="F549" s="69"/>
      <c r="G549" s="69"/>
      <c r="H549" s="70"/>
      <c r="I549" s="71"/>
      <c r="J549" s="71"/>
      <c r="K549" s="71"/>
      <c r="L549" s="30" t="s">
        <v>9</v>
      </c>
      <c r="M549" s="17">
        <v>150000</v>
      </c>
      <c r="N549" s="71"/>
      <c r="O549" s="57"/>
      <c r="P549" s="43"/>
      <c r="Q549" s="43"/>
    </row>
    <row r="550" spans="1:17" s="4" customFormat="1" ht="20.100000000000001" customHeight="1">
      <c r="A550" s="65"/>
      <c r="B550" s="60"/>
      <c r="C550" s="60"/>
      <c r="D550" s="69"/>
      <c r="E550" s="69"/>
      <c r="F550" s="69"/>
      <c r="G550" s="69"/>
      <c r="H550" s="72">
        <v>2022</v>
      </c>
      <c r="I550" s="71"/>
      <c r="J550" s="71"/>
      <c r="K550" s="71"/>
      <c r="L550" s="30" t="s">
        <v>10</v>
      </c>
      <c r="M550" s="17">
        <v>0</v>
      </c>
      <c r="N550" s="71"/>
      <c r="O550" s="57"/>
      <c r="P550" s="43"/>
      <c r="Q550" s="43"/>
    </row>
    <row r="551" spans="1:17" s="4" customFormat="1" ht="20.100000000000001" customHeight="1">
      <c r="A551" s="65"/>
      <c r="B551" s="60"/>
      <c r="C551" s="60"/>
      <c r="D551" s="69"/>
      <c r="E551" s="69"/>
      <c r="F551" s="69"/>
      <c r="G551" s="69"/>
      <c r="H551" s="72"/>
      <c r="I551" s="71"/>
      <c r="J551" s="71"/>
      <c r="K551" s="71"/>
      <c r="L551" s="30" t="s">
        <v>11</v>
      </c>
      <c r="M551" s="17">
        <v>0</v>
      </c>
      <c r="N551" s="71"/>
      <c r="O551" s="57"/>
      <c r="P551" s="43"/>
      <c r="Q551" s="43"/>
    </row>
    <row r="552" spans="1:17" s="4" customFormat="1" ht="20.100000000000001" customHeight="1">
      <c r="A552" s="65"/>
      <c r="B552" s="61"/>
      <c r="C552" s="61"/>
      <c r="D552" s="69"/>
      <c r="E552" s="69"/>
      <c r="F552" s="69"/>
      <c r="G552" s="69"/>
      <c r="H552" s="72"/>
      <c r="I552" s="71"/>
      <c r="J552" s="71"/>
      <c r="K552" s="71"/>
      <c r="L552" s="30" t="s">
        <v>12</v>
      </c>
      <c r="M552" s="17">
        <v>0</v>
      </c>
      <c r="N552" s="71"/>
      <c r="O552" s="58"/>
      <c r="P552" s="43"/>
      <c r="Q552" s="43"/>
    </row>
    <row r="553" spans="1:17" s="4" customFormat="1" ht="24.95" customHeight="1">
      <c r="A553" s="65">
        <v>97</v>
      </c>
      <c r="B553" s="59">
        <v>60014</v>
      </c>
      <c r="C553" s="59">
        <v>6050</v>
      </c>
      <c r="D553" s="69" t="s">
        <v>65</v>
      </c>
      <c r="E553" s="69"/>
      <c r="F553" s="69"/>
      <c r="G553" s="69" t="s">
        <v>186</v>
      </c>
      <c r="H553" s="70">
        <v>2021</v>
      </c>
      <c r="I553" s="71">
        <v>675000</v>
      </c>
      <c r="J553" s="71">
        <v>20000</v>
      </c>
      <c r="K553" s="71">
        <v>0</v>
      </c>
      <c r="L553" s="30" t="s">
        <v>8</v>
      </c>
      <c r="M553" s="34">
        <f>SUM(M554:M557)</f>
        <v>655000</v>
      </c>
      <c r="N553" s="71">
        <v>655000</v>
      </c>
      <c r="O553" s="56"/>
      <c r="P553" s="43"/>
      <c r="Q553" s="43"/>
    </row>
    <row r="554" spans="1:17" s="4" customFormat="1" ht="24.95" customHeight="1">
      <c r="A554" s="65"/>
      <c r="B554" s="60"/>
      <c r="C554" s="60"/>
      <c r="D554" s="69"/>
      <c r="E554" s="69"/>
      <c r="F554" s="69"/>
      <c r="G554" s="69"/>
      <c r="H554" s="70"/>
      <c r="I554" s="71"/>
      <c r="J554" s="71"/>
      <c r="K554" s="71"/>
      <c r="L554" s="30" t="s">
        <v>9</v>
      </c>
      <c r="M554" s="17">
        <v>655000</v>
      </c>
      <c r="N554" s="71"/>
      <c r="O554" s="57"/>
      <c r="P554" s="43"/>
      <c r="Q554" s="43"/>
    </row>
    <row r="555" spans="1:17" s="4" customFormat="1" ht="24.95" customHeight="1">
      <c r="A555" s="65"/>
      <c r="B555" s="60"/>
      <c r="C555" s="60"/>
      <c r="D555" s="69"/>
      <c r="E555" s="69"/>
      <c r="F555" s="69"/>
      <c r="G555" s="69"/>
      <c r="H555" s="72">
        <v>2022</v>
      </c>
      <c r="I555" s="71"/>
      <c r="J555" s="71"/>
      <c r="K555" s="71"/>
      <c r="L555" s="30" t="s">
        <v>10</v>
      </c>
      <c r="M555" s="17">
        <v>0</v>
      </c>
      <c r="N555" s="71"/>
      <c r="O555" s="57"/>
      <c r="P555" s="43"/>
      <c r="Q555" s="43"/>
    </row>
    <row r="556" spans="1:17" s="4" customFormat="1" ht="24.95" customHeight="1">
      <c r="A556" s="65"/>
      <c r="B556" s="60"/>
      <c r="C556" s="60"/>
      <c r="D556" s="69"/>
      <c r="E556" s="69"/>
      <c r="F556" s="69"/>
      <c r="G556" s="69"/>
      <c r="H556" s="72"/>
      <c r="I556" s="71"/>
      <c r="J556" s="71"/>
      <c r="K556" s="71"/>
      <c r="L556" s="30" t="s">
        <v>11</v>
      </c>
      <c r="M556" s="17">
        <v>0</v>
      </c>
      <c r="N556" s="71"/>
      <c r="O556" s="57"/>
      <c r="P556" s="43"/>
      <c r="Q556" s="43"/>
    </row>
    <row r="557" spans="1:17" s="4" customFormat="1" ht="24.95" customHeight="1">
      <c r="A557" s="65"/>
      <c r="B557" s="61"/>
      <c r="C557" s="61"/>
      <c r="D557" s="69"/>
      <c r="E557" s="69"/>
      <c r="F557" s="69"/>
      <c r="G557" s="69"/>
      <c r="H557" s="72"/>
      <c r="I557" s="71"/>
      <c r="J557" s="71"/>
      <c r="K557" s="71"/>
      <c r="L557" s="30" t="s">
        <v>12</v>
      </c>
      <c r="M557" s="17">
        <v>0</v>
      </c>
      <c r="N557" s="71"/>
      <c r="O557" s="58"/>
      <c r="P557" s="43"/>
      <c r="Q557" s="43"/>
    </row>
    <row r="558" spans="1:17" s="4" customFormat="1" ht="24.95" customHeight="1">
      <c r="A558" s="65" t="s">
        <v>125</v>
      </c>
      <c r="B558" s="59">
        <v>60014</v>
      </c>
      <c r="C558" s="59">
        <v>6050</v>
      </c>
      <c r="D558" s="69" t="s">
        <v>126</v>
      </c>
      <c r="E558" s="69"/>
      <c r="F558" s="69"/>
      <c r="G558" s="69" t="s">
        <v>186</v>
      </c>
      <c r="H558" s="70">
        <v>2021</v>
      </c>
      <c r="I558" s="71">
        <f>SUM(J558+K558+M558)</f>
        <v>111544</v>
      </c>
      <c r="J558" s="71">
        <v>81544</v>
      </c>
      <c r="K558" s="71">
        <v>0</v>
      </c>
      <c r="L558" s="30" t="s">
        <v>8</v>
      </c>
      <c r="M558" s="34">
        <f>SUM(M559:M562)</f>
        <v>30000</v>
      </c>
      <c r="N558" s="71">
        <v>30000</v>
      </c>
      <c r="O558" s="56"/>
      <c r="P558" s="43"/>
      <c r="Q558" s="43"/>
    </row>
    <row r="559" spans="1:17" s="4" customFormat="1" ht="24.95" customHeight="1">
      <c r="A559" s="65"/>
      <c r="B559" s="60"/>
      <c r="C559" s="60"/>
      <c r="D559" s="69"/>
      <c r="E559" s="69"/>
      <c r="F559" s="69"/>
      <c r="G559" s="69"/>
      <c r="H559" s="70"/>
      <c r="I559" s="71"/>
      <c r="J559" s="71"/>
      <c r="K559" s="71"/>
      <c r="L559" s="30" t="s">
        <v>9</v>
      </c>
      <c r="M559" s="17">
        <v>30000</v>
      </c>
      <c r="N559" s="71"/>
      <c r="O559" s="57"/>
      <c r="P559" s="43"/>
      <c r="Q559" s="43"/>
    </row>
    <row r="560" spans="1:17" s="4" customFormat="1" ht="24.95" customHeight="1">
      <c r="A560" s="65"/>
      <c r="B560" s="60"/>
      <c r="C560" s="60"/>
      <c r="D560" s="69"/>
      <c r="E560" s="69"/>
      <c r="F560" s="69"/>
      <c r="G560" s="69"/>
      <c r="H560" s="72">
        <v>2022</v>
      </c>
      <c r="I560" s="71"/>
      <c r="J560" s="71"/>
      <c r="K560" s="71"/>
      <c r="L560" s="30" t="s">
        <v>10</v>
      </c>
      <c r="M560" s="17">
        <v>0</v>
      </c>
      <c r="N560" s="71"/>
      <c r="O560" s="57"/>
      <c r="P560" s="43"/>
      <c r="Q560" s="43"/>
    </row>
    <row r="561" spans="1:17" s="4" customFormat="1" ht="24.95" customHeight="1">
      <c r="A561" s="65"/>
      <c r="B561" s="60"/>
      <c r="C561" s="60"/>
      <c r="D561" s="69"/>
      <c r="E561" s="69"/>
      <c r="F561" s="69"/>
      <c r="G561" s="69"/>
      <c r="H561" s="72"/>
      <c r="I561" s="71"/>
      <c r="J561" s="71"/>
      <c r="K561" s="71"/>
      <c r="L561" s="30" t="s">
        <v>11</v>
      </c>
      <c r="M561" s="17">
        <v>0</v>
      </c>
      <c r="N561" s="71"/>
      <c r="O561" s="57"/>
      <c r="P561" s="43"/>
      <c r="Q561" s="43"/>
    </row>
    <row r="562" spans="1:17" s="4" customFormat="1" ht="24.95" customHeight="1">
      <c r="A562" s="65"/>
      <c r="B562" s="61"/>
      <c r="C562" s="61"/>
      <c r="D562" s="69"/>
      <c r="E562" s="69"/>
      <c r="F562" s="69"/>
      <c r="G562" s="69"/>
      <c r="H562" s="72"/>
      <c r="I562" s="71"/>
      <c r="J562" s="71"/>
      <c r="K562" s="71"/>
      <c r="L562" s="30" t="s">
        <v>12</v>
      </c>
      <c r="M562" s="17">
        <v>0</v>
      </c>
      <c r="N562" s="71"/>
      <c r="O562" s="58"/>
      <c r="P562" s="43"/>
      <c r="Q562" s="43"/>
    </row>
    <row r="563" spans="1:17" s="4" customFormat="1" ht="24.95" customHeight="1">
      <c r="A563" s="65" t="s">
        <v>167</v>
      </c>
      <c r="B563" s="59">
        <v>60014</v>
      </c>
      <c r="C563" s="59">
        <v>6050</v>
      </c>
      <c r="D563" s="69" t="s">
        <v>168</v>
      </c>
      <c r="E563" s="69"/>
      <c r="F563" s="69"/>
      <c r="G563" s="69" t="s">
        <v>17</v>
      </c>
      <c r="H563" s="70">
        <v>2022</v>
      </c>
      <c r="I563" s="71">
        <f>SUM(J563+K563+M563)</f>
        <v>156000</v>
      </c>
      <c r="J563" s="71">
        <v>0</v>
      </c>
      <c r="K563" s="71">
        <v>0</v>
      </c>
      <c r="L563" s="30" t="s">
        <v>8</v>
      </c>
      <c r="M563" s="34">
        <f>SUM(M564:M567)</f>
        <v>156000</v>
      </c>
      <c r="N563" s="71">
        <v>156000</v>
      </c>
      <c r="O563" s="56"/>
      <c r="P563" s="43"/>
      <c r="Q563" s="43"/>
    </row>
    <row r="564" spans="1:17" s="4" customFormat="1" ht="24.95" customHeight="1">
      <c r="A564" s="65"/>
      <c r="B564" s="60"/>
      <c r="C564" s="60"/>
      <c r="D564" s="69"/>
      <c r="E564" s="69"/>
      <c r="F564" s="69"/>
      <c r="G564" s="69"/>
      <c r="H564" s="70"/>
      <c r="I564" s="71"/>
      <c r="J564" s="71"/>
      <c r="K564" s="71"/>
      <c r="L564" s="30" t="s">
        <v>9</v>
      </c>
      <c r="M564" s="17">
        <v>156000</v>
      </c>
      <c r="N564" s="71"/>
      <c r="O564" s="57"/>
      <c r="P564" s="43"/>
      <c r="Q564" s="43"/>
    </row>
    <row r="565" spans="1:17" s="4" customFormat="1" ht="24.95" customHeight="1">
      <c r="A565" s="65"/>
      <c r="B565" s="60"/>
      <c r="C565" s="60"/>
      <c r="D565" s="69"/>
      <c r="E565" s="69"/>
      <c r="F565" s="69"/>
      <c r="G565" s="69"/>
      <c r="H565" s="72">
        <v>2022</v>
      </c>
      <c r="I565" s="71"/>
      <c r="J565" s="71"/>
      <c r="K565" s="71"/>
      <c r="L565" s="30" t="s">
        <v>10</v>
      </c>
      <c r="M565" s="17">
        <v>0</v>
      </c>
      <c r="N565" s="71"/>
      <c r="O565" s="57"/>
      <c r="P565" s="43"/>
      <c r="Q565" s="43"/>
    </row>
    <row r="566" spans="1:17" s="4" customFormat="1" ht="24.95" customHeight="1">
      <c r="A566" s="65"/>
      <c r="B566" s="60"/>
      <c r="C566" s="60"/>
      <c r="D566" s="69"/>
      <c r="E566" s="69"/>
      <c r="F566" s="69"/>
      <c r="G566" s="69"/>
      <c r="H566" s="72"/>
      <c r="I566" s="71"/>
      <c r="J566" s="71"/>
      <c r="K566" s="71"/>
      <c r="L566" s="30" t="s">
        <v>11</v>
      </c>
      <c r="M566" s="17">
        <v>0</v>
      </c>
      <c r="N566" s="71"/>
      <c r="O566" s="57"/>
      <c r="P566" s="43"/>
      <c r="Q566" s="43"/>
    </row>
    <row r="567" spans="1:17" s="4" customFormat="1" ht="24.95" customHeight="1">
      <c r="A567" s="65"/>
      <c r="B567" s="61"/>
      <c r="C567" s="61"/>
      <c r="D567" s="69"/>
      <c r="E567" s="69"/>
      <c r="F567" s="69"/>
      <c r="G567" s="69"/>
      <c r="H567" s="72"/>
      <c r="I567" s="71"/>
      <c r="J567" s="71"/>
      <c r="K567" s="71"/>
      <c r="L567" s="30" t="s">
        <v>12</v>
      </c>
      <c r="M567" s="17">
        <v>0</v>
      </c>
      <c r="N567" s="71"/>
      <c r="O567" s="58"/>
      <c r="P567" s="43"/>
      <c r="Q567" s="43"/>
    </row>
    <row r="568" spans="1:17" s="4" customFormat="1" ht="20.100000000000001" customHeight="1">
      <c r="A568" s="65">
        <v>98</v>
      </c>
      <c r="B568" s="59">
        <v>60014</v>
      </c>
      <c r="C568" s="59">
        <v>6060</v>
      </c>
      <c r="D568" s="69" t="s">
        <v>63</v>
      </c>
      <c r="E568" s="69"/>
      <c r="F568" s="69"/>
      <c r="G568" s="69" t="s">
        <v>17</v>
      </c>
      <c r="H568" s="70">
        <v>2022</v>
      </c>
      <c r="I568" s="71">
        <f>SUM(J568+K568+M568)</f>
        <v>0</v>
      </c>
      <c r="J568" s="71">
        <v>0</v>
      </c>
      <c r="K568" s="71">
        <v>0</v>
      </c>
      <c r="L568" s="30" t="s">
        <v>8</v>
      </c>
      <c r="M568" s="34">
        <f>SUM(M569:M572)</f>
        <v>0</v>
      </c>
      <c r="N568" s="71">
        <v>0</v>
      </c>
      <c r="O568" s="56"/>
      <c r="P568" s="43"/>
      <c r="Q568" s="43"/>
    </row>
    <row r="569" spans="1:17" s="4" customFormat="1" ht="20.100000000000001" customHeight="1">
      <c r="A569" s="65"/>
      <c r="B569" s="60"/>
      <c r="C569" s="60"/>
      <c r="D569" s="69"/>
      <c r="E569" s="69"/>
      <c r="F569" s="69"/>
      <c r="G569" s="69"/>
      <c r="H569" s="70"/>
      <c r="I569" s="71"/>
      <c r="J569" s="71"/>
      <c r="K569" s="71"/>
      <c r="L569" s="30" t="s">
        <v>9</v>
      </c>
      <c r="M569" s="17">
        <v>0</v>
      </c>
      <c r="N569" s="71"/>
      <c r="O569" s="57"/>
      <c r="P569" s="43"/>
      <c r="Q569" s="43"/>
    </row>
    <row r="570" spans="1:17" s="4" customFormat="1" ht="20.100000000000001" customHeight="1">
      <c r="A570" s="65"/>
      <c r="B570" s="60"/>
      <c r="C570" s="60"/>
      <c r="D570" s="69"/>
      <c r="E570" s="69"/>
      <c r="F570" s="69"/>
      <c r="G570" s="69"/>
      <c r="H570" s="72">
        <v>2022</v>
      </c>
      <c r="I570" s="71"/>
      <c r="J570" s="71"/>
      <c r="K570" s="71"/>
      <c r="L570" s="30" t="s">
        <v>10</v>
      </c>
      <c r="M570" s="17">
        <v>0</v>
      </c>
      <c r="N570" s="71"/>
      <c r="O570" s="57"/>
      <c r="P570" s="43"/>
      <c r="Q570" s="43"/>
    </row>
    <row r="571" spans="1:17" s="4" customFormat="1" ht="20.100000000000001" customHeight="1">
      <c r="A571" s="65"/>
      <c r="B571" s="60"/>
      <c r="C571" s="60"/>
      <c r="D571" s="69"/>
      <c r="E571" s="69"/>
      <c r="F571" s="69"/>
      <c r="G571" s="69"/>
      <c r="H571" s="72"/>
      <c r="I571" s="71"/>
      <c r="J571" s="71"/>
      <c r="K571" s="71"/>
      <c r="L571" s="30" t="s">
        <v>11</v>
      </c>
      <c r="M571" s="17">
        <v>0</v>
      </c>
      <c r="N571" s="71"/>
      <c r="O571" s="57"/>
      <c r="P571" s="43"/>
      <c r="Q571" s="43"/>
    </row>
    <row r="572" spans="1:17" s="4" customFormat="1" ht="20.100000000000001" customHeight="1">
      <c r="A572" s="65"/>
      <c r="B572" s="61"/>
      <c r="C572" s="61"/>
      <c r="D572" s="69"/>
      <c r="E572" s="69"/>
      <c r="F572" s="69"/>
      <c r="G572" s="69"/>
      <c r="H572" s="72"/>
      <c r="I572" s="71"/>
      <c r="J572" s="71"/>
      <c r="K572" s="71"/>
      <c r="L572" s="30" t="s">
        <v>12</v>
      </c>
      <c r="M572" s="17">
        <v>0</v>
      </c>
      <c r="N572" s="71"/>
      <c r="O572" s="58"/>
      <c r="P572" s="43"/>
      <c r="Q572" s="43"/>
    </row>
    <row r="573" spans="1:17" s="4" customFormat="1" ht="20.100000000000001" customHeight="1">
      <c r="A573" s="65">
        <v>99</v>
      </c>
      <c r="B573" s="59">
        <v>60014</v>
      </c>
      <c r="C573" s="59">
        <v>6060</v>
      </c>
      <c r="D573" s="69" t="s">
        <v>15</v>
      </c>
      <c r="E573" s="69"/>
      <c r="F573" s="69"/>
      <c r="G573" s="69" t="s">
        <v>17</v>
      </c>
      <c r="H573" s="70">
        <v>2022</v>
      </c>
      <c r="I573" s="71">
        <f>SUM(J573+K573+M573)</f>
        <v>0</v>
      </c>
      <c r="J573" s="71">
        <v>0</v>
      </c>
      <c r="K573" s="71">
        <v>0</v>
      </c>
      <c r="L573" s="30" t="s">
        <v>8</v>
      </c>
      <c r="M573" s="34">
        <f>SUM(M574:M577)</f>
        <v>0</v>
      </c>
      <c r="N573" s="71">
        <v>0</v>
      </c>
      <c r="O573" s="56"/>
      <c r="P573" s="43"/>
      <c r="Q573" s="43"/>
    </row>
    <row r="574" spans="1:17" s="4" customFormat="1" ht="20.100000000000001" customHeight="1">
      <c r="A574" s="65"/>
      <c r="B574" s="60"/>
      <c r="C574" s="60"/>
      <c r="D574" s="69"/>
      <c r="E574" s="69"/>
      <c r="F574" s="69"/>
      <c r="G574" s="69"/>
      <c r="H574" s="70"/>
      <c r="I574" s="71"/>
      <c r="J574" s="71"/>
      <c r="K574" s="71"/>
      <c r="L574" s="30" t="s">
        <v>9</v>
      </c>
      <c r="M574" s="17">
        <v>0</v>
      </c>
      <c r="N574" s="71"/>
      <c r="O574" s="57"/>
      <c r="P574" s="43"/>
      <c r="Q574" s="43"/>
    </row>
    <row r="575" spans="1:17" s="4" customFormat="1" ht="20.100000000000001" customHeight="1">
      <c r="A575" s="65"/>
      <c r="B575" s="60"/>
      <c r="C575" s="60"/>
      <c r="D575" s="69"/>
      <c r="E575" s="69"/>
      <c r="F575" s="69"/>
      <c r="G575" s="69"/>
      <c r="H575" s="72">
        <v>2022</v>
      </c>
      <c r="I575" s="71"/>
      <c r="J575" s="71"/>
      <c r="K575" s="71"/>
      <c r="L575" s="30" t="s">
        <v>10</v>
      </c>
      <c r="M575" s="17">
        <v>0</v>
      </c>
      <c r="N575" s="71"/>
      <c r="O575" s="57"/>
      <c r="P575" s="43"/>
      <c r="Q575" s="43"/>
    </row>
    <row r="576" spans="1:17" s="4" customFormat="1" ht="20.100000000000001" customHeight="1">
      <c r="A576" s="65"/>
      <c r="B576" s="60"/>
      <c r="C576" s="60"/>
      <c r="D576" s="69"/>
      <c r="E576" s="69"/>
      <c r="F576" s="69"/>
      <c r="G576" s="69"/>
      <c r="H576" s="72"/>
      <c r="I576" s="71"/>
      <c r="J576" s="71"/>
      <c r="K576" s="71"/>
      <c r="L576" s="30" t="s">
        <v>11</v>
      </c>
      <c r="M576" s="17">
        <v>0</v>
      </c>
      <c r="N576" s="71"/>
      <c r="O576" s="57"/>
      <c r="P576" s="43"/>
      <c r="Q576" s="43"/>
    </row>
    <row r="577" spans="1:17" s="4" customFormat="1" ht="20.100000000000001" customHeight="1">
      <c r="A577" s="65"/>
      <c r="B577" s="61"/>
      <c r="C577" s="61"/>
      <c r="D577" s="69"/>
      <c r="E577" s="69"/>
      <c r="F577" s="69"/>
      <c r="G577" s="69"/>
      <c r="H577" s="72"/>
      <c r="I577" s="71"/>
      <c r="J577" s="71"/>
      <c r="K577" s="71"/>
      <c r="L577" s="30" t="s">
        <v>12</v>
      </c>
      <c r="M577" s="17">
        <v>0</v>
      </c>
      <c r="N577" s="71"/>
      <c r="O577" s="58"/>
      <c r="P577" s="43"/>
      <c r="Q577" s="43"/>
    </row>
    <row r="578" spans="1:17" s="4" customFormat="1" ht="20.100000000000001" customHeight="1">
      <c r="A578" s="65">
        <v>100</v>
      </c>
      <c r="B578" s="59">
        <v>60014</v>
      </c>
      <c r="C578" s="59">
        <v>6060</v>
      </c>
      <c r="D578" s="69" t="s">
        <v>62</v>
      </c>
      <c r="E578" s="69"/>
      <c r="F578" s="69"/>
      <c r="G578" s="69" t="s">
        <v>186</v>
      </c>
      <c r="H578" s="70">
        <v>2022</v>
      </c>
      <c r="I578" s="71">
        <f>SUM(J578+K578+M578)</f>
        <v>60000</v>
      </c>
      <c r="J578" s="71">
        <v>0</v>
      </c>
      <c r="K578" s="71">
        <v>0</v>
      </c>
      <c r="L578" s="30" t="s">
        <v>8</v>
      </c>
      <c r="M578" s="34">
        <f>SUM(M579:M582)</f>
        <v>60000</v>
      </c>
      <c r="N578" s="71">
        <v>60000</v>
      </c>
      <c r="O578" s="56"/>
      <c r="P578" s="43"/>
      <c r="Q578" s="43"/>
    </row>
    <row r="579" spans="1:17" s="4" customFormat="1" ht="20.100000000000001" customHeight="1">
      <c r="A579" s="65"/>
      <c r="B579" s="60"/>
      <c r="C579" s="60"/>
      <c r="D579" s="69"/>
      <c r="E579" s="69"/>
      <c r="F579" s="69"/>
      <c r="G579" s="69"/>
      <c r="H579" s="70"/>
      <c r="I579" s="71"/>
      <c r="J579" s="71"/>
      <c r="K579" s="71"/>
      <c r="L579" s="30" t="s">
        <v>9</v>
      </c>
      <c r="M579" s="17">
        <v>60000</v>
      </c>
      <c r="N579" s="71"/>
      <c r="O579" s="57"/>
      <c r="P579" s="43"/>
      <c r="Q579" s="43"/>
    </row>
    <row r="580" spans="1:17" s="4" customFormat="1" ht="20.100000000000001" customHeight="1">
      <c r="A580" s="65"/>
      <c r="B580" s="60"/>
      <c r="C580" s="60"/>
      <c r="D580" s="69"/>
      <c r="E580" s="69"/>
      <c r="F580" s="69"/>
      <c r="G580" s="69"/>
      <c r="H580" s="72">
        <v>2022</v>
      </c>
      <c r="I580" s="71"/>
      <c r="J580" s="71"/>
      <c r="K580" s="71"/>
      <c r="L580" s="30" t="s">
        <v>10</v>
      </c>
      <c r="M580" s="17">
        <v>0</v>
      </c>
      <c r="N580" s="71"/>
      <c r="O580" s="57"/>
      <c r="P580" s="43"/>
      <c r="Q580" s="43"/>
    </row>
    <row r="581" spans="1:17" s="4" customFormat="1" ht="20.100000000000001" customHeight="1">
      <c r="A581" s="65"/>
      <c r="B581" s="60"/>
      <c r="C581" s="60"/>
      <c r="D581" s="69"/>
      <c r="E581" s="69"/>
      <c r="F581" s="69"/>
      <c r="G581" s="69"/>
      <c r="H581" s="72"/>
      <c r="I581" s="71"/>
      <c r="J581" s="71"/>
      <c r="K581" s="71"/>
      <c r="L581" s="30" t="s">
        <v>11</v>
      </c>
      <c r="M581" s="17">
        <v>0</v>
      </c>
      <c r="N581" s="71"/>
      <c r="O581" s="57"/>
      <c r="P581" s="43"/>
      <c r="Q581" s="43"/>
    </row>
    <row r="582" spans="1:17" s="4" customFormat="1" ht="20.100000000000001" customHeight="1">
      <c r="A582" s="65"/>
      <c r="B582" s="61"/>
      <c r="C582" s="61"/>
      <c r="D582" s="69"/>
      <c r="E582" s="69"/>
      <c r="F582" s="69"/>
      <c r="G582" s="69"/>
      <c r="H582" s="72"/>
      <c r="I582" s="71"/>
      <c r="J582" s="71"/>
      <c r="K582" s="71"/>
      <c r="L582" s="30" t="s">
        <v>12</v>
      </c>
      <c r="M582" s="17">
        <v>0</v>
      </c>
      <c r="N582" s="71"/>
      <c r="O582" s="58"/>
      <c r="P582" s="43"/>
      <c r="Q582" s="43"/>
    </row>
    <row r="583" spans="1:17" s="4" customFormat="1" ht="20.100000000000001" customHeight="1">
      <c r="A583" s="65">
        <v>101</v>
      </c>
      <c r="B583" s="59">
        <v>60014</v>
      </c>
      <c r="C583" s="59">
        <v>6060</v>
      </c>
      <c r="D583" s="94" t="s">
        <v>14</v>
      </c>
      <c r="E583" s="94"/>
      <c r="F583" s="94"/>
      <c r="G583" s="69" t="s">
        <v>17</v>
      </c>
      <c r="H583" s="70">
        <v>2022</v>
      </c>
      <c r="I583" s="71">
        <f>SUM(J583+K583+M583)</f>
        <v>85000</v>
      </c>
      <c r="J583" s="71">
        <v>0</v>
      </c>
      <c r="K583" s="71">
        <v>0</v>
      </c>
      <c r="L583" s="30" t="s">
        <v>8</v>
      </c>
      <c r="M583" s="34">
        <f>SUM(M584:M587)</f>
        <v>85000</v>
      </c>
      <c r="N583" s="71">
        <v>85000</v>
      </c>
      <c r="O583" s="56"/>
      <c r="P583" s="43"/>
      <c r="Q583" s="43"/>
    </row>
    <row r="584" spans="1:17" s="4" customFormat="1" ht="20.100000000000001" customHeight="1">
      <c r="A584" s="65"/>
      <c r="B584" s="60"/>
      <c r="C584" s="60"/>
      <c r="D584" s="94"/>
      <c r="E584" s="94"/>
      <c r="F584" s="94"/>
      <c r="G584" s="69"/>
      <c r="H584" s="70"/>
      <c r="I584" s="71"/>
      <c r="J584" s="71"/>
      <c r="K584" s="71"/>
      <c r="L584" s="30" t="s">
        <v>9</v>
      </c>
      <c r="M584" s="17">
        <v>85000</v>
      </c>
      <c r="N584" s="71"/>
      <c r="O584" s="57"/>
      <c r="P584" s="43"/>
      <c r="Q584" s="43"/>
    </row>
    <row r="585" spans="1:17" s="4" customFormat="1" ht="20.100000000000001" customHeight="1">
      <c r="A585" s="65"/>
      <c r="B585" s="60"/>
      <c r="C585" s="60"/>
      <c r="D585" s="94"/>
      <c r="E585" s="94"/>
      <c r="F585" s="94"/>
      <c r="G585" s="69"/>
      <c r="H585" s="72">
        <v>2022</v>
      </c>
      <c r="I585" s="71"/>
      <c r="J585" s="71"/>
      <c r="K585" s="71"/>
      <c r="L585" s="30" t="s">
        <v>10</v>
      </c>
      <c r="M585" s="17">
        <v>0</v>
      </c>
      <c r="N585" s="71"/>
      <c r="O585" s="57"/>
      <c r="P585" s="43"/>
      <c r="Q585" s="43"/>
    </row>
    <row r="586" spans="1:17" s="4" customFormat="1" ht="20.100000000000001" customHeight="1">
      <c r="A586" s="65"/>
      <c r="B586" s="60"/>
      <c r="C586" s="60"/>
      <c r="D586" s="94"/>
      <c r="E586" s="94"/>
      <c r="F586" s="94"/>
      <c r="G586" s="69"/>
      <c r="H586" s="72"/>
      <c r="I586" s="71"/>
      <c r="J586" s="71"/>
      <c r="K586" s="71"/>
      <c r="L586" s="30" t="s">
        <v>11</v>
      </c>
      <c r="M586" s="17">
        <v>0</v>
      </c>
      <c r="N586" s="71"/>
      <c r="O586" s="57"/>
      <c r="P586" s="43"/>
      <c r="Q586" s="43"/>
    </row>
    <row r="587" spans="1:17" s="4" customFormat="1" ht="20.100000000000001" customHeight="1">
      <c r="A587" s="65"/>
      <c r="B587" s="61"/>
      <c r="C587" s="61"/>
      <c r="D587" s="94"/>
      <c r="E587" s="94"/>
      <c r="F587" s="94"/>
      <c r="G587" s="69"/>
      <c r="H587" s="72"/>
      <c r="I587" s="71"/>
      <c r="J587" s="71"/>
      <c r="K587" s="71"/>
      <c r="L587" s="30" t="s">
        <v>12</v>
      </c>
      <c r="M587" s="17">
        <v>0</v>
      </c>
      <c r="N587" s="71"/>
      <c r="O587" s="58"/>
      <c r="P587" s="43"/>
      <c r="Q587" s="43"/>
    </row>
    <row r="588" spans="1:17" s="4" customFormat="1" ht="20.100000000000001" customHeight="1">
      <c r="A588" s="145" t="s">
        <v>222</v>
      </c>
      <c r="B588" s="59">
        <v>60014</v>
      </c>
      <c r="C588" s="59">
        <v>6060</v>
      </c>
      <c r="D588" s="75" t="s">
        <v>164</v>
      </c>
      <c r="E588" s="76"/>
      <c r="F588" s="77"/>
      <c r="G588" s="66" t="s">
        <v>17</v>
      </c>
      <c r="H588" s="84">
        <v>2022</v>
      </c>
      <c r="I588" s="86">
        <f>SUM(J588+K588+M588)</f>
        <v>150000</v>
      </c>
      <c r="J588" s="86">
        <v>0</v>
      </c>
      <c r="K588" s="86">
        <v>0</v>
      </c>
      <c r="L588" s="30" t="s">
        <v>8</v>
      </c>
      <c r="M588" s="34">
        <f>SUM(M589:M592)</f>
        <v>150000</v>
      </c>
      <c r="N588" s="86">
        <v>150000</v>
      </c>
      <c r="O588" s="56"/>
      <c r="P588" s="43"/>
      <c r="Q588" s="43"/>
    </row>
    <row r="589" spans="1:17" s="4" customFormat="1" ht="20.100000000000001" customHeight="1">
      <c r="A589" s="146"/>
      <c r="B589" s="60"/>
      <c r="C589" s="60"/>
      <c r="D589" s="78"/>
      <c r="E589" s="79"/>
      <c r="F589" s="80"/>
      <c r="G589" s="67"/>
      <c r="H589" s="85"/>
      <c r="I589" s="87"/>
      <c r="J589" s="87"/>
      <c r="K589" s="87"/>
      <c r="L589" s="30" t="s">
        <v>9</v>
      </c>
      <c r="M589" s="17">
        <v>150000</v>
      </c>
      <c r="N589" s="87"/>
      <c r="O589" s="57"/>
      <c r="P589" s="43"/>
      <c r="Q589" s="43"/>
    </row>
    <row r="590" spans="1:17" s="4" customFormat="1" ht="20.100000000000001" customHeight="1">
      <c r="A590" s="146"/>
      <c r="B590" s="60"/>
      <c r="C590" s="60"/>
      <c r="D590" s="78"/>
      <c r="E590" s="79"/>
      <c r="F590" s="80"/>
      <c r="G590" s="67"/>
      <c r="H590" s="89">
        <v>2022</v>
      </c>
      <c r="I590" s="87"/>
      <c r="J590" s="87"/>
      <c r="K590" s="87"/>
      <c r="L590" s="30" t="s">
        <v>10</v>
      </c>
      <c r="M590" s="17">
        <v>0</v>
      </c>
      <c r="N590" s="87"/>
      <c r="O590" s="57"/>
      <c r="P590" s="43"/>
      <c r="Q590" s="43"/>
    </row>
    <row r="591" spans="1:17" s="4" customFormat="1" ht="20.100000000000001" customHeight="1">
      <c r="A591" s="146"/>
      <c r="B591" s="60"/>
      <c r="C591" s="60"/>
      <c r="D591" s="78"/>
      <c r="E591" s="79"/>
      <c r="F591" s="80"/>
      <c r="G591" s="67"/>
      <c r="H591" s="90"/>
      <c r="I591" s="87"/>
      <c r="J591" s="87"/>
      <c r="K591" s="87"/>
      <c r="L591" s="30" t="s">
        <v>11</v>
      </c>
      <c r="M591" s="17">
        <v>0</v>
      </c>
      <c r="N591" s="87"/>
      <c r="O591" s="57"/>
      <c r="P591" s="43"/>
      <c r="Q591" s="43"/>
    </row>
    <row r="592" spans="1:17" s="4" customFormat="1" ht="20.100000000000001" customHeight="1">
      <c r="A592" s="147"/>
      <c r="B592" s="61"/>
      <c r="C592" s="61"/>
      <c r="D592" s="81"/>
      <c r="E592" s="82"/>
      <c r="F592" s="83"/>
      <c r="G592" s="68"/>
      <c r="H592" s="91"/>
      <c r="I592" s="88"/>
      <c r="J592" s="88"/>
      <c r="K592" s="88"/>
      <c r="L592" s="30" t="s">
        <v>12</v>
      </c>
      <c r="M592" s="17">
        <v>0</v>
      </c>
      <c r="N592" s="88"/>
      <c r="O592" s="58"/>
      <c r="P592" s="43"/>
      <c r="Q592" s="43"/>
    </row>
    <row r="593" spans="1:17" s="4" customFormat="1" ht="20.100000000000001" customHeight="1">
      <c r="A593" s="65">
        <v>102</v>
      </c>
      <c r="B593" s="59">
        <v>60014</v>
      </c>
      <c r="C593" s="59">
        <v>6060</v>
      </c>
      <c r="D593" s="69" t="s">
        <v>16</v>
      </c>
      <c r="E593" s="69"/>
      <c r="F593" s="69"/>
      <c r="G593" s="69" t="s">
        <v>17</v>
      </c>
      <c r="H593" s="70">
        <v>2022</v>
      </c>
      <c r="I593" s="71">
        <f>SUM(J593+K593+M593)</f>
        <v>27000</v>
      </c>
      <c r="J593" s="71">
        <v>0</v>
      </c>
      <c r="K593" s="71">
        <v>0</v>
      </c>
      <c r="L593" s="30" t="s">
        <v>8</v>
      </c>
      <c r="M593" s="34">
        <f>SUM(M594:M597)</f>
        <v>27000</v>
      </c>
      <c r="N593" s="71">
        <v>27000</v>
      </c>
      <c r="O593" s="56"/>
      <c r="P593" s="43"/>
      <c r="Q593" s="43"/>
    </row>
    <row r="594" spans="1:17" s="4" customFormat="1" ht="20.100000000000001" customHeight="1">
      <c r="A594" s="65"/>
      <c r="B594" s="60"/>
      <c r="C594" s="60"/>
      <c r="D594" s="69"/>
      <c r="E594" s="69"/>
      <c r="F594" s="69"/>
      <c r="G594" s="69"/>
      <c r="H594" s="70"/>
      <c r="I594" s="71"/>
      <c r="J594" s="71"/>
      <c r="K594" s="71"/>
      <c r="L594" s="30" t="s">
        <v>9</v>
      </c>
      <c r="M594" s="17">
        <v>27000</v>
      </c>
      <c r="N594" s="71"/>
      <c r="O594" s="57"/>
      <c r="P594" s="43"/>
      <c r="Q594" s="43"/>
    </row>
    <row r="595" spans="1:17" s="4" customFormat="1" ht="20.100000000000001" customHeight="1">
      <c r="A595" s="65"/>
      <c r="B595" s="60"/>
      <c r="C595" s="60"/>
      <c r="D595" s="69"/>
      <c r="E595" s="69"/>
      <c r="F595" s="69"/>
      <c r="G595" s="69"/>
      <c r="H595" s="72">
        <v>2022</v>
      </c>
      <c r="I595" s="71"/>
      <c r="J595" s="71"/>
      <c r="K595" s="71"/>
      <c r="L595" s="30" t="s">
        <v>10</v>
      </c>
      <c r="M595" s="17">
        <v>0</v>
      </c>
      <c r="N595" s="71"/>
      <c r="O595" s="57"/>
      <c r="P595" s="43"/>
      <c r="Q595" s="43"/>
    </row>
    <row r="596" spans="1:17" s="4" customFormat="1" ht="20.100000000000001" customHeight="1">
      <c r="A596" s="65"/>
      <c r="B596" s="60"/>
      <c r="C596" s="60"/>
      <c r="D596" s="69"/>
      <c r="E596" s="69"/>
      <c r="F596" s="69"/>
      <c r="G596" s="69"/>
      <c r="H596" s="72"/>
      <c r="I596" s="71"/>
      <c r="J596" s="71"/>
      <c r="K596" s="71"/>
      <c r="L596" s="30" t="s">
        <v>11</v>
      </c>
      <c r="M596" s="17">
        <v>0</v>
      </c>
      <c r="N596" s="71"/>
      <c r="O596" s="57"/>
      <c r="P596" s="43"/>
      <c r="Q596" s="43"/>
    </row>
    <row r="597" spans="1:17" s="4" customFormat="1" ht="20.100000000000001" customHeight="1">
      <c r="A597" s="65"/>
      <c r="B597" s="61"/>
      <c r="C597" s="61"/>
      <c r="D597" s="69"/>
      <c r="E597" s="69"/>
      <c r="F597" s="69"/>
      <c r="G597" s="69"/>
      <c r="H597" s="72"/>
      <c r="I597" s="71"/>
      <c r="J597" s="71"/>
      <c r="K597" s="71"/>
      <c r="L597" s="30" t="s">
        <v>12</v>
      </c>
      <c r="M597" s="17">
        <v>0</v>
      </c>
      <c r="N597" s="71"/>
      <c r="O597" s="58"/>
      <c r="P597" s="43"/>
      <c r="Q597" s="43"/>
    </row>
    <row r="598" spans="1:17" s="4" customFormat="1" ht="20.100000000000001" customHeight="1">
      <c r="A598" s="65" t="s">
        <v>231</v>
      </c>
      <c r="B598" s="59">
        <v>60014</v>
      </c>
      <c r="C598" s="59">
        <v>6060</v>
      </c>
      <c r="D598" s="94" t="s">
        <v>232</v>
      </c>
      <c r="E598" s="94"/>
      <c r="F598" s="94"/>
      <c r="G598" s="94" t="s">
        <v>17</v>
      </c>
      <c r="H598" s="183">
        <v>2022</v>
      </c>
      <c r="I598" s="136">
        <f>SUM(J598+K598+M598)</f>
        <v>40000</v>
      </c>
      <c r="J598" s="136">
        <v>0</v>
      </c>
      <c r="K598" s="136">
        <v>0</v>
      </c>
      <c r="L598" s="163" t="s">
        <v>8</v>
      </c>
      <c r="M598" s="36">
        <f>SUM(M599:M602)</f>
        <v>40000</v>
      </c>
      <c r="N598" s="136">
        <v>40000</v>
      </c>
      <c r="O598" s="162"/>
      <c r="P598" s="48"/>
      <c r="Q598" s="48"/>
    </row>
    <row r="599" spans="1:17" s="4" customFormat="1" ht="20.100000000000001" customHeight="1">
      <c r="A599" s="65"/>
      <c r="B599" s="60"/>
      <c r="C599" s="60"/>
      <c r="D599" s="94"/>
      <c r="E599" s="94"/>
      <c r="F599" s="94"/>
      <c r="G599" s="94"/>
      <c r="H599" s="183"/>
      <c r="I599" s="136"/>
      <c r="J599" s="136"/>
      <c r="K599" s="136"/>
      <c r="L599" s="29" t="s">
        <v>9</v>
      </c>
      <c r="M599" s="23">
        <v>40000</v>
      </c>
      <c r="N599" s="136"/>
      <c r="O599" s="166"/>
      <c r="P599" s="48"/>
      <c r="Q599" s="48"/>
    </row>
    <row r="600" spans="1:17" s="4" customFormat="1" ht="20.100000000000001" customHeight="1">
      <c r="A600" s="65"/>
      <c r="B600" s="60"/>
      <c r="C600" s="60"/>
      <c r="D600" s="94"/>
      <c r="E600" s="94"/>
      <c r="F600" s="94"/>
      <c r="G600" s="94"/>
      <c r="H600" s="184">
        <v>2022</v>
      </c>
      <c r="I600" s="136"/>
      <c r="J600" s="136"/>
      <c r="K600" s="136"/>
      <c r="L600" s="29" t="s">
        <v>10</v>
      </c>
      <c r="M600" s="23">
        <v>0</v>
      </c>
      <c r="N600" s="136"/>
      <c r="O600" s="166"/>
      <c r="P600" s="48"/>
      <c r="Q600" s="48"/>
    </row>
    <row r="601" spans="1:17" s="4" customFormat="1" ht="20.100000000000001" customHeight="1">
      <c r="A601" s="65"/>
      <c r="B601" s="60"/>
      <c r="C601" s="60"/>
      <c r="D601" s="94"/>
      <c r="E601" s="94"/>
      <c r="F601" s="94"/>
      <c r="G601" s="94"/>
      <c r="H601" s="184"/>
      <c r="I601" s="136"/>
      <c r="J601" s="136"/>
      <c r="K601" s="136"/>
      <c r="L601" s="29" t="s">
        <v>11</v>
      </c>
      <c r="M601" s="23">
        <v>0</v>
      </c>
      <c r="N601" s="136"/>
      <c r="O601" s="166"/>
      <c r="P601" s="48"/>
      <c r="Q601" s="48"/>
    </row>
    <row r="602" spans="1:17" s="4" customFormat="1" ht="20.100000000000001" customHeight="1">
      <c r="A602" s="65"/>
      <c r="B602" s="61"/>
      <c r="C602" s="61"/>
      <c r="D602" s="94"/>
      <c r="E602" s="94"/>
      <c r="F602" s="94"/>
      <c r="G602" s="94"/>
      <c r="H602" s="184"/>
      <c r="I602" s="136"/>
      <c r="J602" s="136"/>
      <c r="K602" s="136"/>
      <c r="L602" s="29" t="s">
        <v>12</v>
      </c>
      <c r="M602" s="23">
        <v>0</v>
      </c>
      <c r="N602" s="136"/>
      <c r="O602" s="167"/>
      <c r="P602" s="48"/>
      <c r="Q602" s="48"/>
    </row>
    <row r="603" spans="1:17" s="4" customFormat="1" ht="20.100000000000001" customHeight="1">
      <c r="A603" s="122" t="s">
        <v>97</v>
      </c>
      <c r="B603" s="123"/>
      <c r="C603" s="123"/>
      <c r="D603" s="123"/>
      <c r="E603" s="123"/>
      <c r="F603" s="123"/>
      <c r="G603" s="123"/>
      <c r="H603" s="124"/>
      <c r="I603" s="168">
        <f>SUM(I608:I622)</f>
        <v>250000</v>
      </c>
      <c r="J603" s="168">
        <f>SUM(J608:J622)</f>
        <v>0</v>
      </c>
      <c r="K603" s="168">
        <f>SUM(K608:K622)</f>
        <v>0</v>
      </c>
      <c r="L603" s="169" t="s">
        <v>8</v>
      </c>
      <c r="M603" s="170">
        <f>SUM(M604:M607)</f>
        <v>250000</v>
      </c>
      <c r="N603" s="171">
        <f>SUM(N608:N622)</f>
        <v>250000</v>
      </c>
      <c r="O603" s="172"/>
      <c r="P603" s="43"/>
      <c r="Q603" s="43"/>
    </row>
    <row r="604" spans="1:17" s="4" customFormat="1" ht="20.100000000000001" customHeight="1">
      <c r="A604" s="125"/>
      <c r="B604" s="126"/>
      <c r="C604" s="126"/>
      <c r="D604" s="126"/>
      <c r="E604" s="126"/>
      <c r="F604" s="126"/>
      <c r="G604" s="126"/>
      <c r="H604" s="127"/>
      <c r="I604" s="168"/>
      <c r="J604" s="168"/>
      <c r="K604" s="168"/>
      <c r="L604" s="173" t="s">
        <v>9</v>
      </c>
      <c r="M604" s="170">
        <f>SUM(M609+M614+M619)</f>
        <v>250000</v>
      </c>
      <c r="N604" s="168"/>
      <c r="O604" s="157"/>
      <c r="P604" s="43"/>
      <c r="Q604" s="43"/>
    </row>
    <row r="605" spans="1:17" s="4" customFormat="1" ht="20.100000000000001" customHeight="1">
      <c r="A605" s="125"/>
      <c r="B605" s="126"/>
      <c r="C605" s="126"/>
      <c r="D605" s="126"/>
      <c r="E605" s="126"/>
      <c r="F605" s="126"/>
      <c r="G605" s="126"/>
      <c r="H605" s="127"/>
      <c r="I605" s="168"/>
      <c r="J605" s="168"/>
      <c r="K605" s="168"/>
      <c r="L605" s="173" t="s">
        <v>10</v>
      </c>
      <c r="M605" s="170">
        <f t="shared" ref="M605:M607" si="10">SUM(M610+M615+M620)</f>
        <v>0</v>
      </c>
      <c r="N605" s="168"/>
      <c r="O605" s="157"/>
      <c r="P605" s="43"/>
      <c r="Q605" s="43"/>
    </row>
    <row r="606" spans="1:17" s="4" customFormat="1" ht="20.100000000000001" customHeight="1">
      <c r="A606" s="125"/>
      <c r="B606" s="126"/>
      <c r="C606" s="126"/>
      <c r="D606" s="126"/>
      <c r="E606" s="126"/>
      <c r="F606" s="126"/>
      <c r="G606" s="126"/>
      <c r="H606" s="127"/>
      <c r="I606" s="168"/>
      <c r="J606" s="168"/>
      <c r="K606" s="168"/>
      <c r="L606" s="173" t="s">
        <v>11</v>
      </c>
      <c r="M606" s="170">
        <f t="shared" si="10"/>
        <v>0</v>
      </c>
      <c r="N606" s="168"/>
      <c r="O606" s="157"/>
      <c r="P606" s="43"/>
      <c r="Q606" s="43"/>
    </row>
    <row r="607" spans="1:17" s="4" customFormat="1" ht="20.100000000000001" customHeight="1">
      <c r="A607" s="128"/>
      <c r="B607" s="129"/>
      <c r="C607" s="129"/>
      <c r="D607" s="129"/>
      <c r="E607" s="129"/>
      <c r="F607" s="129"/>
      <c r="G607" s="129"/>
      <c r="H607" s="130"/>
      <c r="I607" s="168"/>
      <c r="J607" s="168"/>
      <c r="K607" s="168"/>
      <c r="L607" s="173" t="s">
        <v>12</v>
      </c>
      <c r="M607" s="170">
        <f t="shared" si="10"/>
        <v>0</v>
      </c>
      <c r="N607" s="168"/>
      <c r="O607" s="161"/>
      <c r="P607" s="43"/>
      <c r="Q607" s="43"/>
    </row>
    <row r="608" spans="1:17" s="4" customFormat="1" ht="20.100000000000001" customHeight="1">
      <c r="A608" s="119">
        <v>103</v>
      </c>
      <c r="B608" s="96">
        <v>70005</v>
      </c>
      <c r="C608" s="119">
        <v>6050</v>
      </c>
      <c r="D608" s="92" t="s">
        <v>107</v>
      </c>
      <c r="E608" s="92"/>
      <c r="F608" s="92"/>
      <c r="G608" s="92" t="s">
        <v>75</v>
      </c>
      <c r="H608" s="93">
        <v>2022</v>
      </c>
      <c r="I608" s="73">
        <v>100000</v>
      </c>
      <c r="J608" s="73">
        <v>0</v>
      </c>
      <c r="K608" s="73">
        <v>0</v>
      </c>
      <c r="L608" s="28" t="s">
        <v>8</v>
      </c>
      <c r="M608" s="170">
        <f>SUM(M609:M612)</f>
        <v>100000</v>
      </c>
      <c r="N608" s="73">
        <v>100000</v>
      </c>
      <c r="O608" s="62"/>
      <c r="P608" s="43"/>
      <c r="Q608" s="43"/>
    </row>
    <row r="609" spans="1:17" s="4" customFormat="1" ht="20.100000000000001" customHeight="1">
      <c r="A609" s="119"/>
      <c r="B609" s="97"/>
      <c r="C609" s="119"/>
      <c r="D609" s="92"/>
      <c r="E609" s="92"/>
      <c r="F609" s="92"/>
      <c r="G609" s="92"/>
      <c r="H609" s="93"/>
      <c r="I609" s="73"/>
      <c r="J609" s="73"/>
      <c r="K609" s="73"/>
      <c r="L609" s="28" t="s">
        <v>9</v>
      </c>
      <c r="M609" s="174">
        <v>100000</v>
      </c>
      <c r="N609" s="73"/>
      <c r="O609" s="63"/>
      <c r="P609" s="43"/>
      <c r="Q609" s="43"/>
    </row>
    <row r="610" spans="1:17" s="4" customFormat="1" ht="20.100000000000001" customHeight="1">
      <c r="A610" s="119"/>
      <c r="B610" s="97"/>
      <c r="C610" s="119"/>
      <c r="D610" s="92"/>
      <c r="E610" s="92"/>
      <c r="F610" s="92"/>
      <c r="G610" s="92"/>
      <c r="H610" s="74">
        <v>2022</v>
      </c>
      <c r="I610" s="73"/>
      <c r="J610" s="73"/>
      <c r="K610" s="73"/>
      <c r="L610" s="28" t="s">
        <v>10</v>
      </c>
      <c r="M610" s="174">
        <v>0</v>
      </c>
      <c r="N610" s="73"/>
      <c r="O610" s="63"/>
      <c r="P610" s="43"/>
      <c r="Q610" s="43"/>
    </row>
    <row r="611" spans="1:17" s="4" customFormat="1" ht="20.100000000000001" customHeight="1">
      <c r="A611" s="119"/>
      <c r="B611" s="97"/>
      <c r="C611" s="119"/>
      <c r="D611" s="92"/>
      <c r="E611" s="92"/>
      <c r="F611" s="92"/>
      <c r="G611" s="92"/>
      <c r="H611" s="74"/>
      <c r="I611" s="73"/>
      <c r="J611" s="73"/>
      <c r="K611" s="73"/>
      <c r="L611" s="28" t="s">
        <v>11</v>
      </c>
      <c r="M611" s="174">
        <v>0</v>
      </c>
      <c r="N611" s="73"/>
      <c r="O611" s="63"/>
      <c r="P611" s="43"/>
      <c r="Q611" s="43"/>
    </row>
    <row r="612" spans="1:17" s="4" customFormat="1" ht="20.100000000000001" customHeight="1">
      <c r="A612" s="119"/>
      <c r="B612" s="98"/>
      <c r="C612" s="119"/>
      <c r="D612" s="92"/>
      <c r="E612" s="92"/>
      <c r="F612" s="92"/>
      <c r="G612" s="92"/>
      <c r="H612" s="74"/>
      <c r="I612" s="73"/>
      <c r="J612" s="73"/>
      <c r="K612" s="73"/>
      <c r="L612" s="28" t="s">
        <v>12</v>
      </c>
      <c r="M612" s="174">
        <v>0</v>
      </c>
      <c r="N612" s="73"/>
      <c r="O612" s="64"/>
      <c r="P612" s="43"/>
      <c r="Q612" s="43"/>
    </row>
    <row r="613" spans="1:17" s="4" customFormat="1" ht="20.100000000000001" customHeight="1">
      <c r="A613" s="119" t="s">
        <v>129</v>
      </c>
      <c r="B613" s="96">
        <v>70005</v>
      </c>
      <c r="C613" s="119">
        <v>6050</v>
      </c>
      <c r="D613" s="92" t="s">
        <v>130</v>
      </c>
      <c r="E613" s="92"/>
      <c r="F613" s="92"/>
      <c r="G613" s="92" t="s">
        <v>75</v>
      </c>
      <c r="H613" s="93">
        <v>2022</v>
      </c>
      <c r="I613" s="73">
        <v>25000</v>
      </c>
      <c r="J613" s="73">
        <v>0</v>
      </c>
      <c r="K613" s="73">
        <v>0</v>
      </c>
      <c r="L613" s="173" t="s">
        <v>8</v>
      </c>
      <c r="M613" s="170">
        <f>SUM(M614:M617)</f>
        <v>25000</v>
      </c>
      <c r="N613" s="73">
        <v>25000</v>
      </c>
      <c r="O613" s="62"/>
      <c r="P613" s="43"/>
      <c r="Q613" s="43"/>
    </row>
    <row r="614" spans="1:17" s="4" customFormat="1" ht="20.100000000000001" customHeight="1">
      <c r="A614" s="119"/>
      <c r="B614" s="97"/>
      <c r="C614" s="119"/>
      <c r="D614" s="92"/>
      <c r="E614" s="92"/>
      <c r="F614" s="92"/>
      <c r="G614" s="92"/>
      <c r="H614" s="93"/>
      <c r="I614" s="73"/>
      <c r="J614" s="73"/>
      <c r="K614" s="73"/>
      <c r="L614" s="28" t="s">
        <v>9</v>
      </c>
      <c r="M614" s="174">
        <v>25000</v>
      </c>
      <c r="N614" s="73"/>
      <c r="O614" s="63"/>
      <c r="P614" s="43"/>
      <c r="Q614" s="43"/>
    </row>
    <row r="615" spans="1:17" s="4" customFormat="1" ht="20.100000000000001" customHeight="1">
      <c r="A615" s="119"/>
      <c r="B615" s="97"/>
      <c r="C615" s="119"/>
      <c r="D615" s="92"/>
      <c r="E615" s="92"/>
      <c r="F615" s="92"/>
      <c r="G615" s="92"/>
      <c r="H615" s="74">
        <v>2022</v>
      </c>
      <c r="I615" s="73"/>
      <c r="J615" s="73"/>
      <c r="K615" s="73"/>
      <c r="L615" s="28" t="s">
        <v>10</v>
      </c>
      <c r="M615" s="174">
        <v>0</v>
      </c>
      <c r="N615" s="73"/>
      <c r="O615" s="63"/>
      <c r="P615" s="43"/>
      <c r="Q615" s="43"/>
    </row>
    <row r="616" spans="1:17" s="4" customFormat="1" ht="20.100000000000001" customHeight="1">
      <c r="A616" s="119"/>
      <c r="B616" s="97"/>
      <c r="C616" s="119"/>
      <c r="D616" s="92"/>
      <c r="E616" s="92"/>
      <c r="F616" s="92"/>
      <c r="G616" s="92"/>
      <c r="H616" s="74"/>
      <c r="I616" s="73"/>
      <c r="J616" s="73"/>
      <c r="K616" s="73"/>
      <c r="L616" s="28" t="s">
        <v>11</v>
      </c>
      <c r="M616" s="174">
        <v>0</v>
      </c>
      <c r="N616" s="73"/>
      <c r="O616" s="63"/>
      <c r="P616" s="43"/>
      <c r="Q616" s="43"/>
    </row>
    <row r="617" spans="1:17" s="4" customFormat="1" ht="20.100000000000001" customHeight="1">
      <c r="A617" s="119"/>
      <c r="B617" s="98"/>
      <c r="C617" s="119"/>
      <c r="D617" s="92"/>
      <c r="E617" s="92"/>
      <c r="F617" s="92"/>
      <c r="G617" s="92"/>
      <c r="H617" s="74"/>
      <c r="I617" s="73"/>
      <c r="J617" s="73"/>
      <c r="K617" s="73"/>
      <c r="L617" s="28" t="s">
        <v>12</v>
      </c>
      <c r="M617" s="174">
        <v>0</v>
      </c>
      <c r="N617" s="73"/>
      <c r="O617" s="64"/>
      <c r="P617" s="43"/>
      <c r="Q617" s="43"/>
    </row>
    <row r="618" spans="1:17" s="4" customFormat="1" ht="20.100000000000001" customHeight="1">
      <c r="A618" s="119" t="s">
        <v>227</v>
      </c>
      <c r="B618" s="96">
        <v>70005</v>
      </c>
      <c r="C618" s="119">
        <v>6050</v>
      </c>
      <c r="D618" s="92" t="s">
        <v>228</v>
      </c>
      <c r="E618" s="92"/>
      <c r="F618" s="92"/>
      <c r="G618" s="92" t="s">
        <v>75</v>
      </c>
      <c r="H618" s="93">
        <v>2022</v>
      </c>
      <c r="I618" s="73">
        <v>125000</v>
      </c>
      <c r="J618" s="73">
        <v>0</v>
      </c>
      <c r="K618" s="73">
        <v>0</v>
      </c>
      <c r="L618" s="173" t="s">
        <v>8</v>
      </c>
      <c r="M618" s="170">
        <f>SUM(M619:M622)</f>
        <v>125000</v>
      </c>
      <c r="N618" s="73">
        <v>125000</v>
      </c>
      <c r="O618" s="62"/>
      <c r="P618" s="43"/>
      <c r="Q618" s="43"/>
    </row>
    <row r="619" spans="1:17" s="4" customFormat="1" ht="20.100000000000001" customHeight="1">
      <c r="A619" s="119"/>
      <c r="B619" s="97"/>
      <c r="C619" s="119"/>
      <c r="D619" s="92"/>
      <c r="E619" s="92"/>
      <c r="F619" s="92"/>
      <c r="G619" s="92"/>
      <c r="H619" s="93"/>
      <c r="I619" s="73"/>
      <c r="J619" s="73"/>
      <c r="K619" s="73"/>
      <c r="L619" s="28" t="s">
        <v>9</v>
      </c>
      <c r="M619" s="174">
        <v>125000</v>
      </c>
      <c r="N619" s="73"/>
      <c r="O619" s="63"/>
      <c r="P619" s="43"/>
      <c r="Q619" s="43"/>
    </row>
    <row r="620" spans="1:17" s="4" customFormat="1" ht="20.100000000000001" customHeight="1">
      <c r="A620" s="119"/>
      <c r="B620" s="97"/>
      <c r="C620" s="119"/>
      <c r="D620" s="92"/>
      <c r="E620" s="92"/>
      <c r="F620" s="92"/>
      <c r="G620" s="92"/>
      <c r="H620" s="74">
        <v>2022</v>
      </c>
      <c r="I620" s="73"/>
      <c r="J620" s="73"/>
      <c r="K620" s="73"/>
      <c r="L620" s="28" t="s">
        <v>10</v>
      </c>
      <c r="M620" s="174">
        <v>0</v>
      </c>
      <c r="N620" s="73"/>
      <c r="O620" s="63"/>
      <c r="P620" s="43"/>
      <c r="Q620" s="43"/>
    </row>
    <row r="621" spans="1:17" s="4" customFormat="1" ht="20.100000000000001" customHeight="1">
      <c r="A621" s="119"/>
      <c r="B621" s="97"/>
      <c r="C621" s="119"/>
      <c r="D621" s="92"/>
      <c r="E621" s="92"/>
      <c r="F621" s="92"/>
      <c r="G621" s="92"/>
      <c r="H621" s="74"/>
      <c r="I621" s="73"/>
      <c r="J621" s="73"/>
      <c r="K621" s="73"/>
      <c r="L621" s="28" t="s">
        <v>11</v>
      </c>
      <c r="M621" s="174">
        <v>0</v>
      </c>
      <c r="N621" s="73"/>
      <c r="O621" s="63"/>
      <c r="P621" s="43"/>
      <c r="Q621" s="43"/>
    </row>
    <row r="622" spans="1:17" s="4" customFormat="1" ht="20.100000000000001" customHeight="1">
      <c r="A622" s="119"/>
      <c r="B622" s="98"/>
      <c r="C622" s="119"/>
      <c r="D622" s="92"/>
      <c r="E622" s="92"/>
      <c r="F622" s="92"/>
      <c r="G622" s="92"/>
      <c r="H622" s="74"/>
      <c r="I622" s="73"/>
      <c r="J622" s="73"/>
      <c r="K622" s="73"/>
      <c r="L622" s="28" t="s">
        <v>12</v>
      </c>
      <c r="M622" s="174">
        <v>0</v>
      </c>
      <c r="N622" s="73"/>
      <c r="O622" s="64"/>
      <c r="P622" s="43"/>
      <c r="Q622" s="43"/>
    </row>
    <row r="623" spans="1:17" s="4" customFormat="1" ht="20.100000000000001" customHeight="1">
      <c r="A623" s="122" t="s">
        <v>96</v>
      </c>
      <c r="B623" s="123"/>
      <c r="C623" s="123"/>
      <c r="D623" s="123"/>
      <c r="E623" s="123"/>
      <c r="F623" s="123"/>
      <c r="G623" s="123"/>
      <c r="H623" s="124"/>
      <c r="I623" s="168">
        <f t="shared" ref="I623:J623" si="11">SUM(I628:I647)</f>
        <v>29822581.600000001</v>
      </c>
      <c r="J623" s="168">
        <f t="shared" si="11"/>
        <v>150000</v>
      </c>
      <c r="K623" s="168">
        <f>SUM(K628:K647)</f>
        <v>2000000</v>
      </c>
      <c r="L623" s="169" t="s">
        <v>8</v>
      </c>
      <c r="M623" s="170">
        <f>SUM(M624:M627)</f>
        <v>198000</v>
      </c>
      <c r="N623" s="171">
        <f>SUM(N628:N647)</f>
        <v>2198000</v>
      </c>
      <c r="O623" s="172"/>
      <c r="P623" s="43"/>
      <c r="Q623" s="43"/>
    </row>
    <row r="624" spans="1:17" s="4" customFormat="1" ht="20.100000000000001" customHeight="1">
      <c r="A624" s="125"/>
      <c r="B624" s="126"/>
      <c r="C624" s="126"/>
      <c r="D624" s="126"/>
      <c r="E624" s="126"/>
      <c r="F624" s="126"/>
      <c r="G624" s="126"/>
      <c r="H624" s="127"/>
      <c r="I624" s="168"/>
      <c r="J624" s="168"/>
      <c r="K624" s="168"/>
      <c r="L624" s="173" t="s">
        <v>9</v>
      </c>
      <c r="M624" s="170">
        <f t="shared" ref="M624:M627" si="12">SUM(M629,M634,M639,M644)</f>
        <v>198000</v>
      </c>
      <c r="N624" s="168"/>
      <c r="O624" s="157"/>
      <c r="P624" s="43"/>
      <c r="Q624" s="43"/>
    </row>
    <row r="625" spans="1:17" s="4" customFormat="1" ht="20.100000000000001" customHeight="1">
      <c r="A625" s="125"/>
      <c r="B625" s="126"/>
      <c r="C625" s="126"/>
      <c r="D625" s="126"/>
      <c r="E625" s="126"/>
      <c r="F625" s="126"/>
      <c r="G625" s="126"/>
      <c r="H625" s="127"/>
      <c r="I625" s="168"/>
      <c r="J625" s="168"/>
      <c r="K625" s="168"/>
      <c r="L625" s="173" t="s">
        <v>10</v>
      </c>
      <c r="M625" s="170">
        <f t="shared" si="12"/>
        <v>0</v>
      </c>
      <c r="N625" s="168"/>
      <c r="O625" s="157"/>
      <c r="P625" s="43"/>
      <c r="Q625" s="43"/>
    </row>
    <row r="626" spans="1:17" s="4" customFormat="1" ht="20.100000000000001" customHeight="1">
      <c r="A626" s="125"/>
      <c r="B626" s="126"/>
      <c r="C626" s="126"/>
      <c r="D626" s="126"/>
      <c r="E626" s="126"/>
      <c r="F626" s="126"/>
      <c r="G626" s="126"/>
      <c r="H626" s="127"/>
      <c r="I626" s="168"/>
      <c r="J626" s="168"/>
      <c r="K626" s="168"/>
      <c r="L626" s="173" t="s">
        <v>11</v>
      </c>
      <c r="M626" s="170">
        <f t="shared" si="12"/>
        <v>0</v>
      </c>
      <c r="N626" s="168"/>
      <c r="O626" s="157"/>
      <c r="P626" s="43"/>
      <c r="Q626" s="43"/>
    </row>
    <row r="627" spans="1:17" s="4" customFormat="1" ht="20.100000000000001" customHeight="1">
      <c r="A627" s="128"/>
      <c r="B627" s="129"/>
      <c r="C627" s="129"/>
      <c r="D627" s="129"/>
      <c r="E627" s="129"/>
      <c r="F627" s="129"/>
      <c r="G627" s="129"/>
      <c r="H627" s="130"/>
      <c r="I627" s="168"/>
      <c r="J627" s="168"/>
      <c r="K627" s="168"/>
      <c r="L627" s="177" t="s">
        <v>12</v>
      </c>
      <c r="M627" s="170">
        <f t="shared" si="12"/>
        <v>0</v>
      </c>
      <c r="N627" s="168"/>
      <c r="O627" s="161"/>
      <c r="P627" s="43"/>
      <c r="Q627" s="43"/>
    </row>
    <row r="628" spans="1:17" s="4" customFormat="1" ht="20.100000000000001" customHeight="1">
      <c r="A628" s="119">
        <v>104</v>
      </c>
      <c r="B628" s="96">
        <v>75020</v>
      </c>
      <c r="C628" s="119">
        <v>6050</v>
      </c>
      <c r="D628" s="92" t="s">
        <v>95</v>
      </c>
      <c r="E628" s="92"/>
      <c r="F628" s="92"/>
      <c r="G628" s="92" t="s">
        <v>75</v>
      </c>
      <c r="H628" s="93">
        <v>2021</v>
      </c>
      <c r="I628" s="73">
        <v>29624581.600000001</v>
      </c>
      <c r="J628" s="73">
        <v>150000</v>
      </c>
      <c r="K628" s="73">
        <v>2000000</v>
      </c>
      <c r="L628" s="28" t="s">
        <v>8</v>
      </c>
      <c r="M628" s="22">
        <v>0</v>
      </c>
      <c r="N628" s="73">
        <v>2000000</v>
      </c>
      <c r="O628" s="62"/>
      <c r="P628" s="43"/>
      <c r="Q628" s="43"/>
    </row>
    <row r="629" spans="1:17" s="4" customFormat="1" ht="20.100000000000001" customHeight="1">
      <c r="A629" s="119"/>
      <c r="B629" s="97"/>
      <c r="C629" s="119"/>
      <c r="D629" s="92"/>
      <c r="E629" s="92"/>
      <c r="F629" s="92"/>
      <c r="G629" s="92"/>
      <c r="H629" s="93"/>
      <c r="I629" s="73"/>
      <c r="J629" s="73"/>
      <c r="K629" s="73"/>
      <c r="L629" s="28" t="s">
        <v>9</v>
      </c>
      <c r="M629" s="21">
        <v>0</v>
      </c>
      <c r="N629" s="73"/>
      <c r="O629" s="63"/>
      <c r="P629" s="43"/>
      <c r="Q629" s="43"/>
    </row>
    <row r="630" spans="1:17" s="4" customFormat="1" ht="20.100000000000001" customHeight="1">
      <c r="A630" s="119"/>
      <c r="B630" s="97"/>
      <c r="C630" s="119"/>
      <c r="D630" s="92"/>
      <c r="E630" s="92"/>
      <c r="F630" s="92"/>
      <c r="G630" s="92"/>
      <c r="H630" s="74">
        <v>2025</v>
      </c>
      <c r="I630" s="73"/>
      <c r="J630" s="73"/>
      <c r="K630" s="73"/>
      <c r="L630" s="28" t="s">
        <v>10</v>
      </c>
      <c r="M630" s="21">
        <v>0</v>
      </c>
      <c r="N630" s="73"/>
      <c r="O630" s="63"/>
      <c r="P630" s="43"/>
      <c r="Q630" s="43"/>
    </row>
    <row r="631" spans="1:17" s="4" customFormat="1" ht="20.100000000000001" customHeight="1">
      <c r="A631" s="119"/>
      <c r="B631" s="97"/>
      <c r="C631" s="119"/>
      <c r="D631" s="92"/>
      <c r="E631" s="92"/>
      <c r="F631" s="92"/>
      <c r="G631" s="92"/>
      <c r="H631" s="74"/>
      <c r="I631" s="73"/>
      <c r="J631" s="73"/>
      <c r="K631" s="73"/>
      <c r="L631" s="28" t="s">
        <v>11</v>
      </c>
      <c r="M631" s="21">
        <v>0</v>
      </c>
      <c r="N631" s="73"/>
      <c r="O631" s="63"/>
      <c r="P631" s="43"/>
      <c r="Q631" s="43"/>
    </row>
    <row r="632" spans="1:17" s="4" customFormat="1" ht="20.100000000000001" customHeight="1">
      <c r="A632" s="119"/>
      <c r="B632" s="98"/>
      <c r="C632" s="119"/>
      <c r="D632" s="92"/>
      <c r="E632" s="92"/>
      <c r="F632" s="92"/>
      <c r="G632" s="92"/>
      <c r="H632" s="74"/>
      <c r="I632" s="73"/>
      <c r="J632" s="73"/>
      <c r="K632" s="73"/>
      <c r="L632" s="28" t="s">
        <v>12</v>
      </c>
      <c r="M632" s="21">
        <v>0</v>
      </c>
      <c r="N632" s="73"/>
      <c r="O632" s="64"/>
      <c r="P632" s="43"/>
      <c r="Q632" s="43"/>
    </row>
    <row r="633" spans="1:17" s="15" customFormat="1" ht="20.100000000000001" customHeight="1">
      <c r="A633" s="119">
        <v>105</v>
      </c>
      <c r="B633" s="96">
        <v>75020</v>
      </c>
      <c r="C633" s="119">
        <v>6060</v>
      </c>
      <c r="D633" s="92" t="s">
        <v>76</v>
      </c>
      <c r="E633" s="92"/>
      <c r="F633" s="92"/>
      <c r="G633" s="92" t="s">
        <v>75</v>
      </c>
      <c r="H633" s="93">
        <v>2022</v>
      </c>
      <c r="I633" s="73">
        <v>100000</v>
      </c>
      <c r="J633" s="73">
        <v>0</v>
      </c>
      <c r="K633" s="73">
        <v>0</v>
      </c>
      <c r="L633" s="11" t="s">
        <v>8</v>
      </c>
      <c r="M633" s="22">
        <v>100000</v>
      </c>
      <c r="N633" s="73">
        <v>100000</v>
      </c>
      <c r="O633" s="50"/>
      <c r="P633" s="43"/>
      <c r="Q633" s="43"/>
    </row>
    <row r="634" spans="1:17" s="15" customFormat="1" ht="20.100000000000001" customHeight="1">
      <c r="A634" s="119"/>
      <c r="B634" s="97"/>
      <c r="C634" s="119"/>
      <c r="D634" s="92"/>
      <c r="E634" s="92"/>
      <c r="F634" s="92"/>
      <c r="G634" s="92"/>
      <c r="H634" s="93"/>
      <c r="I634" s="73"/>
      <c r="J634" s="73"/>
      <c r="K634" s="73"/>
      <c r="L634" s="11" t="s">
        <v>9</v>
      </c>
      <c r="M634" s="21">
        <v>100000</v>
      </c>
      <c r="N634" s="73"/>
      <c r="O634" s="51"/>
      <c r="P634" s="43"/>
      <c r="Q634" s="43"/>
    </row>
    <row r="635" spans="1:17" s="15" customFormat="1" ht="20.100000000000001" customHeight="1">
      <c r="A635" s="119"/>
      <c r="B635" s="97"/>
      <c r="C635" s="119"/>
      <c r="D635" s="92"/>
      <c r="E635" s="92"/>
      <c r="F635" s="92"/>
      <c r="G635" s="92"/>
      <c r="H635" s="74">
        <v>2022</v>
      </c>
      <c r="I635" s="73"/>
      <c r="J635" s="73"/>
      <c r="K635" s="73"/>
      <c r="L635" s="11" t="s">
        <v>10</v>
      </c>
      <c r="M635" s="21">
        <v>0</v>
      </c>
      <c r="N635" s="73"/>
      <c r="O635" s="51"/>
      <c r="P635" s="43"/>
      <c r="Q635" s="43"/>
    </row>
    <row r="636" spans="1:17" s="15" customFormat="1" ht="20.100000000000001" customHeight="1">
      <c r="A636" s="119"/>
      <c r="B636" s="97"/>
      <c r="C636" s="119"/>
      <c r="D636" s="92"/>
      <c r="E636" s="92"/>
      <c r="F636" s="92"/>
      <c r="G636" s="92"/>
      <c r="H636" s="74"/>
      <c r="I636" s="73"/>
      <c r="J636" s="73"/>
      <c r="K636" s="73"/>
      <c r="L636" s="11" t="s">
        <v>11</v>
      </c>
      <c r="M636" s="21">
        <v>0</v>
      </c>
      <c r="N636" s="73"/>
      <c r="O636" s="51"/>
      <c r="P636" s="43"/>
      <c r="Q636" s="43"/>
    </row>
    <row r="637" spans="1:17" s="15" customFormat="1" ht="20.100000000000001" customHeight="1">
      <c r="A637" s="119"/>
      <c r="B637" s="98"/>
      <c r="C637" s="119"/>
      <c r="D637" s="92"/>
      <c r="E637" s="92"/>
      <c r="F637" s="92"/>
      <c r="G637" s="92"/>
      <c r="H637" s="74"/>
      <c r="I637" s="73"/>
      <c r="J637" s="73"/>
      <c r="K637" s="73"/>
      <c r="L637" s="11" t="s">
        <v>12</v>
      </c>
      <c r="M637" s="21">
        <v>0</v>
      </c>
      <c r="N637" s="73"/>
      <c r="O637" s="52"/>
      <c r="P637" s="43"/>
      <c r="Q637" s="43"/>
    </row>
    <row r="638" spans="1:17" s="4" customFormat="1" ht="20.100000000000001" customHeight="1">
      <c r="A638" s="59">
        <v>106</v>
      </c>
      <c r="B638" s="59">
        <v>75020</v>
      </c>
      <c r="C638" s="59">
        <v>6060</v>
      </c>
      <c r="D638" s="75" t="s">
        <v>185</v>
      </c>
      <c r="E638" s="76"/>
      <c r="F638" s="77"/>
      <c r="G638" s="66" t="s">
        <v>17</v>
      </c>
      <c r="H638" s="84">
        <v>2022</v>
      </c>
      <c r="I638" s="86">
        <f>SUM(J638+K638+M638)</f>
        <v>68000</v>
      </c>
      <c r="J638" s="86">
        <v>0</v>
      </c>
      <c r="K638" s="86">
        <v>0</v>
      </c>
      <c r="L638" s="12" t="s">
        <v>8</v>
      </c>
      <c r="M638" s="34">
        <f>SUM(M639:M642)</f>
        <v>68000</v>
      </c>
      <c r="N638" s="86">
        <v>68000</v>
      </c>
      <c r="O638" s="53"/>
      <c r="P638" s="43"/>
      <c r="Q638" s="43"/>
    </row>
    <row r="639" spans="1:17" s="4" customFormat="1" ht="20.100000000000001" customHeight="1">
      <c r="A639" s="60"/>
      <c r="B639" s="60"/>
      <c r="C639" s="60"/>
      <c r="D639" s="78"/>
      <c r="E639" s="79"/>
      <c r="F639" s="80"/>
      <c r="G639" s="67"/>
      <c r="H639" s="85"/>
      <c r="I639" s="87"/>
      <c r="J639" s="87"/>
      <c r="K639" s="87"/>
      <c r="L639" s="30" t="s">
        <v>9</v>
      </c>
      <c r="M639" s="17">
        <v>68000</v>
      </c>
      <c r="N639" s="87"/>
      <c r="O639" s="54"/>
      <c r="P639" s="43"/>
      <c r="Q639" s="43"/>
    </row>
    <row r="640" spans="1:17" s="4" customFormat="1" ht="20.100000000000001" customHeight="1">
      <c r="A640" s="60"/>
      <c r="B640" s="60"/>
      <c r="C640" s="60"/>
      <c r="D640" s="78"/>
      <c r="E640" s="79"/>
      <c r="F640" s="80"/>
      <c r="G640" s="67"/>
      <c r="H640" s="89">
        <v>2022</v>
      </c>
      <c r="I640" s="87"/>
      <c r="J640" s="87"/>
      <c r="K640" s="87"/>
      <c r="L640" s="30" t="s">
        <v>10</v>
      </c>
      <c r="M640" s="17">
        <v>0</v>
      </c>
      <c r="N640" s="87"/>
      <c r="O640" s="54"/>
      <c r="P640" s="43"/>
      <c r="Q640" s="43"/>
    </row>
    <row r="641" spans="1:17" s="4" customFormat="1" ht="20.100000000000001" customHeight="1">
      <c r="A641" s="60"/>
      <c r="B641" s="60"/>
      <c r="C641" s="60"/>
      <c r="D641" s="78"/>
      <c r="E641" s="79"/>
      <c r="F641" s="80"/>
      <c r="G641" s="67"/>
      <c r="H641" s="90"/>
      <c r="I641" s="87"/>
      <c r="J641" s="87"/>
      <c r="K641" s="87"/>
      <c r="L641" s="30" t="s">
        <v>11</v>
      </c>
      <c r="M641" s="17">
        <v>0</v>
      </c>
      <c r="N641" s="87"/>
      <c r="O641" s="54"/>
      <c r="P641" s="43"/>
      <c r="Q641" s="43"/>
    </row>
    <row r="642" spans="1:17" s="4" customFormat="1" ht="20.100000000000001" customHeight="1">
      <c r="A642" s="61"/>
      <c r="B642" s="61"/>
      <c r="C642" s="61"/>
      <c r="D642" s="81"/>
      <c r="E642" s="82"/>
      <c r="F642" s="83"/>
      <c r="G642" s="68"/>
      <c r="H642" s="91"/>
      <c r="I642" s="88"/>
      <c r="J642" s="88"/>
      <c r="K642" s="88"/>
      <c r="L642" s="30" t="s">
        <v>12</v>
      </c>
      <c r="M642" s="17">
        <v>0</v>
      </c>
      <c r="N642" s="88"/>
      <c r="O642" s="55"/>
      <c r="P642" s="43"/>
      <c r="Q642" s="43"/>
    </row>
    <row r="643" spans="1:17" s="4" customFormat="1" ht="20.100000000000001" customHeight="1">
      <c r="A643" s="59" t="s">
        <v>131</v>
      </c>
      <c r="B643" s="59">
        <v>75020</v>
      </c>
      <c r="C643" s="59">
        <v>6060</v>
      </c>
      <c r="D643" s="75" t="s">
        <v>132</v>
      </c>
      <c r="E643" s="76"/>
      <c r="F643" s="77"/>
      <c r="G643" s="66" t="s">
        <v>17</v>
      </c>
      <c r="H643" s="84">
        <v>2022</v>
      </c>
      <c r="I643" s="86">
        <f>SUM(J643+K643+M643)</f>
        <v>30000</v>
      </c>
      <c r="J643" s="86">
        <v>0</v>
      </c>
      <c r="K643" s="86">
        <v>0</v>
      </c>
      <c r="L643" s="30" t="s">
        <v>8</v>
      </c>
      <c r="M643" s="34">
        <f>SUM(M644:M647)</f>
        <v>30000</v>
      </c>
      <c r="N643" s="86">
        <v>30000</v>
      </c>
      <c r="O643" s="56"/>
      <c r="P643" s="43"/>
      <c r="Q643" s="43"/>
    </row>
    <row r="644" spans="1:17" s="4" customFormat="1" ht="20.100000000000001" customHeight="1">
      <c r="A644" s="60"/>
      <c r="B644" s="60"/>
      <c r="C644" s="60"/>
      <c r="D644" s="78"/>
      <c r="E644" s="79"/>
      <c r="F644" s="80"/>
      <c r="G644" s="67"/>
      <c r="H644" s="85"/>
      <c r="I644" s="87"/>
      <c r="J644" s="87"/>
      <c r="K644" s="87"/>
      <c r="L644" s="30" t="s">
        <v>9</v>
      </c>
      <c r="M644" s="17">
        <v>30000</v>
      </c>
      <c r="N644" s="87"/>
      <c r="O644" s="57"/>
      <c r="P644" s="43"/>
      <c r="Q644" s="43"/>
    </row>
    <row r="645" spans="1:17" s="4" customFormat="1" ht="20.100000000000001" customHeight="1">
      <c r="A645" s="60"/>
      <c r="B645" s="60"/>
      <c r="C645" s="60"/>
      <c r="D645" s="78"/>
      <c r="E645" s="79"/>
      <c r="F645" s="80"/>
      <c r="G645" s="67"/>
      <c r="H645" s="89">
        <v>2022</v>
      </c>
      <c r="I645" s="87"/>
      <c r="J645" s="87"/>
      <c r="K645" s="87"/>
      <c r="L645" s="30" t="s">
        <v>10</v>
      </c>
      <c r="M645" s="17">
        <v>0</v>
      </c>
      <c r="N645" s="87"/>
      <c r="O645" s="57"/>
      <c r="P645" s="43"/>
      <c r="Q645" s="43"/>
    </row>
    <row r="646" spans="1:17" s="4" customFormat="1" ht="20.100000000000001" customHeight="1">
      <c r="A646" s="60"/>
      <c r="B646" s="60"/>
      <c r="C646" s="60"/>
      <c r="D646" s="78"/>
      <c r="E646" s="79"/>
      <c r="F646" s="80"/>
      <c r="G646" s="67"/>
      <c r="H646" s="90"/>
      <c r="I646" s="87"/>
      <c r="J646" s="87"/>
      <c r="K646" s="87"/>
      <c r="L646" s="30" t="s">
        <v>11</v>
      </c>
      <c r="M646" s="17">
        <v>0</v>
      </c>
      <c r="N646" s="87"/>
      <c r="O646" s="57"/>
      <c r="P646" s="43"/>
      <c r="Q646" s="43"/>
    </row>
    <row r="647" spans="1:17" s="4" customFormat="1" ht="20.100000000000001" customHeight="1">
      <c r="A647" s="61"/>
      <c r="B647" s="61"/>
      <c r="C647" s="61"/>
      <c r="D647" s="81"/>
      <c r="E647" s="82"/>
      <c r="F647" s="83"/>
      <c r="G647" s="68"/>
      <c r="H647" s="91"/>
      <c r="I647" s="88"/>
      <c r="J647" s="88"/>
      <c r="K647" s="88"/>
      <c r="L647" s="30" t="s">
        <v>12</v>
      </c>
      <c r="M647" s="17">
        <v>0</v>
      </c>
      <c r="N647" s="88"/>
      <c r="O647" s="58"/>
      <c r="P647" s="43"/>
      <c r="Q647" s="43"/>
    </row>
    <row r="648" spans="1:17" s="4" customFormat="1" ht="20.100000000000001" customHeight="1">
      <c r="A648" s="122" t="s">
        <v>99</v>
      </c>
      <c r="B648" s="123"/>
      <c r="C648" s="123"/>
      <c r="D648" s="123"/>
      <c r="E648" s="123"/>
      <c r="F648" s="123"/>
      <c r="G648" s="123"/>
      <c r="H648" s="124"/>
      <c r="I648" s="168">
        <f>SUM(I653:I657)</f>
        <v>161000</v>
      </c>
      <c r="J648" s="168">
        <f>SUM(J653:J657)</f>
        <v>0</v>
      </c>
      <c r="K648" s="168">
        <f>SUM(K653:K657)</f>
        <v>0</v>
      </c>
      <c r="L648" s="169" t="s">
        <v>8</v>
      </c>
      <c r="M648" s="170">
        <v>161000</v>
      </c>
      <c r="N648" s="171">
        <f>SUM(N653:N657)</f>
        <v>161000</v>
      </c>
      <c r="O648" s="172"/>
      <c r="P648" s="43"/>
      <c r="Q648" s="43"/>
    </row>
    <row r="649" spans="1:17" s="4" customFormat="1" ht="20.100000000000001" customHeight="1">
      <c r="A649" s="125"/>
      <c r="B649" s="126"/>
      <c r="C649" s="126"/>
      <c r="D649" s="126"/>
      <c r="E649" s="126"/>
      <c r="F649" s="126"/>
      <c r="G649" s="126"/>
      <c r="H649" s="127"/>
      <c r="I649" s="168"/>
      <c r="J649" s="168"/>
      <c r="K649" s="168"/>
      <c r="L649" s="173" t="s">
        <v>9</v>
      </c>
      <c r="M649" s="170">
        <v>161000</v>
      </c>
      <c r="N649" s="168"/>
      <c r="O649" s="157"/>
      <c r="P649" s="43"/>
      <c r="Q649" s="43"/>
    </row>
    <row r="650" spans="1:17" s="4" customFormat="1" ht="20.100000000000001" customHeight="1">
      <c r="A650" s="125"/>
      <c r="B650" s="126"/>
      <c r="C650" s="126"/>
      <c r="D650" s="126"/>
      <c r="E650" s="126"/>
      <c r="F650" s="126"/>
      <c r="G650" s="126"/>
      <c r="H650" s="127"/>
      <c r="I650" s="168"/>
      <c r="J650" s="168"/>
      <c r="K650" s="168"/>
      <c r="L650" s="173" t="s">
        <v>10</v>
      </c>
      <c r="M650" s="170">
        <v>0</v>
      </c>
      <c r="N650" s="168"/>
      <c r="O650" s="157"/>
      <c r="P650" s="43"/>
      <c r="Q650" s="43"/>
    </row>
    <row r="651" spans="1:17" s="4" customFormat="1" ht="20.100000000000001" customHeight="1">
      <c r="A651" s="125"/>
      <c r="B651" s="126"/>
      <c r="C651" s="126"/>
      <c r="D651" s="126"/>
      <c r="E651" s="126"/>
      <c r="F651" s="126"/>
      <c r="G651" s="126"/>
      <c r="H651" s="127"/>
      <c r="I651" s="168"/>
      <c r="J651" s="168"/>
      <c r="K651" s="168"/>
      <c r="L651" s="173" t="s">
        <v>11</v>
      </c>
      <c r="M651" s="170">
        <v>0</v>
      </c>
      <c r="N651" s="168"/>
      <c r="O651" s="157"/>
      <c r="P651" s="43"/>
      <c r="Q651" s="43"/>
    </row>
    <row r="652" spans="1:17" s="4" customFormat="1" ht="20.100000000000001" customHeight="1">
      <c r="A652" s="128"/>
      <c r="B652" s="129"/>
      <c r="C652" s="129"/>
      <c r="D652" s="129"/>
      <c r="E652" s="129"/>
      <c r="F652" s="129"/>
      <c r="G652" s="129"/>
      <c r="H652" s="130"/>
      <c r="I652" s="168"/>
      <c r="J652" s="168"/>
      <c r="K652" s="168"/>
      <c r="L652" s="173" t="s">
        <v>12</v>
      </c>
      <c r="M652" s="170">
        <v>0</v>
      </c>
      <c r="N652" s="168"/>
      <c r="O652" s="161"/>
      <c r="P652" s="43"/>
      <c r="Q652" s="43"/>
    </row>
    <row r="653" spans="1:17" s="4" customFormat="1" ht="24" customHeight="1">
      <c r="A653" s="119">
        <v>107</v>
      </c>
      <c r="B653" s="96">
        <v>80120</v>
      </c>
      <c r="C653" s="119">
        <v>6050</v>
      </c>
      <c r="D653" s="92" t="s">
        <v>81</v>
      </c>
      <c r="E653" s="92"/>
      <c r="F653" s="92"/>
      <c r="G653" s="92" t="s">
        <v>80</v>
      </c>
      <c r="H653" s="93">
        <v>2022</v>
      </c>
      <c r="I653" s="73">
        <v>161000</v>
      </c>
      <c r="J653" s="73">
        <v>0</v>
      </c>
      <c r="K653" s="73">
        <v>0</v>
      </c>
      <c r="L653" s="28" t="s">
        <v>8</v>
      </c>
      <c r="M653" s="170">
        <v>161000</v>
      </c>
      <c r="N653" s="73">
        <v>161000</v>
      </c>
      <c r="O653" s="62"/>
      <c r="P653" s="43"/>
      <c r="Q653" s="43"/>
    </row>
    <row r="654" spans="1:17" s="4" customFormat="1" ht="24" customHeight="1">
      <c r="A654" s="119"/>
      <c r="B654" s="97"/>
      <c r="C654" s="119"/>
      <c r="D654" s="92"/>
      <c r="E654" s="92"/>
      <c r="F654" s="92"/>
      <c r="G654" s="92"/>
      <c r="H654" s="93"/>
      <c r="I654" s="73"/>
      <c r="J654" s="73"/>
      <c r="K654" s="73"/>
      <c r="L654" s="28" t="s">
        <v>9</v>
      </c>
      <c r="M654" s="174">
        <v>161000</v>
      </c>
      <c r="N654" s="73"/>
      <c r="O654" s="157"/>
      <c r="P654" s="43"/>
      <c r="Q654" s="43"/>
    </row>
    <row r="655" spans="1:17" s="4" customFormat="1" ht="24" customHeight="1">
      <c r="A655" s="119"/>
      <c r="B655" s="97"/>
      <c r="C655" s="119"/>
      <c r="D655" s="92"/>
      <c r="E655" s="92"/>
      <c r="F655" s="92"/>
      <c r="G655" s="92"/>
      <c r="H655" s="74">
        <v>2022</v>
      </c>
      <c r="I655" s="73"/>
      <c r="J655" s="73"/>
      <c r="K655" s="73"/>
      <c r="L655" s="28" t="s">
        <v>10</v>
      </c>
      <c r="M655" s="174">
        <v>0</v>
      </c>
      <c r="N655" s="73"/>
      <c r="O655" s="157"/>
      <c r="P655" s="43"/>
      <c r="Q655" s="43"/>
    </row>
    <row r="656" spans="1:17" s="4" customFormat="1" ht="24" customHeight="1">
      <c r="A656" s="119"/>
      <c r="B656" s="97"/>
      <c r="C656" s="119"/>
      <c r="D656" s="92"/>
      <c r="E656" s="92"/>
      <c r="F656" s="92"/>
      <c r="G656" s="92"/>
      <c r="H656" s="74"/>
      <c r="I656" s="73"/>
      <c r="J656" s="73"/>
      <c r="K656" s="73"/>
      <c r="L656" s="28" t="s">
        <v>11</v>
      </c>
      <c r="M656" s="174">
        <v>0</v>
      </c>
      <c r="N656" s="73"/>
      <c r="O656" s="157"/>
      <c r="P656" s="43"/>
      <c r="Q656" s="43"/>
    </row>
    <row r="657" spans="1:17" s="4" customFormat="1" ht="24" customHeight="1">
      <c r="A657" s="119"/>
      <c r="B657" s="98"/>
      <c r="C657" s="119"/>
      <c r="D657" s="92"/>
      <c r="E657" s="92"/>
      <c r="F657" s="92"/>
      <c r="G657" s="92"/>
      <c r="H657" s="74"/>
      <c r="I657" s="73"/>
      <c r="J657" s="73"/>
      <c r="K657" s="73"/>
      <c r="L657" s="32" t="s">
        <v>12</v>
      </c>
      <c r="M657" s="178">
        <v>0</v>
      </c>
      <c r="N657" s="110"/>
      <c r="O657" s="161"/>
      <c r="P657" s="43"/>
      <c r="Q657" s="43"/>
    </row>
    <row r="658" spans="1:17" s="4" customFormat="1" ht="24" customHeight="1">
      <c r="A658" s="122" t="s">
        <v>175</v>
      </c>
      <c r="B658" s="123"/>
      <c r="C658" s="123"/>
      <c r="D658" s="123"/>
      <c r="E658" s="123"/>
      <c r="F658" s="123"/>
      <c r="G658" s="123"/>
      <c r="H658" s="124"/>
      <c r="I658" s="168">
        <f>SUM(I663:I672)</f>
        <v>357807</v>
      </c>
      <c r="J658" s="168">
        <f>SUM(J663:J672)</f>
        <v>0</v>
      </c>
      <c r="K658" s="168">
        <f>SUM(K663:K672)</f>
        <v>0</v>
      </c>
      <c r="L658" s="173" t="s">
        <v>8</v>
      </c>
      <c r="M658" s="170">
        <f>SUM(M659:M662)</f>
        <v>357807</v>
      </c>
      <c r="N658" s="171">
        <f>SUM(N663:N672)</f>
        <v>357807</v>
      </c>
      <c r="O658" s="172"/>
      <c r="P658" s="43"/>
      <c r="Q658" s="43"/>
    </row>
    <row r="659" spans="1:17" s="4" customFormat="1" ht="24" customHeight="1">
      <c r="A659" s="125"/>
      <c r="B659" s="126"/>
      <c r="C659" s="126"/>
      <c r="D659" s="126"/>
      <c r="E659" s="126"/>
      <c r="F659" s="126"/>
      <c r="G659" s="126"/>
      <c r="H659" s="127"/>
      <c r="I659" s="168"/>
      <c r="J659" s="168"/>
      <c r="K659" s="168"/>
      <c r="L659" s="173" t="s">
        <v>9</v>
      </c>
      <c r="M659" s="170">
        <f>SUM(M664,M669)</f>
        <v>357807</v>
      </c>
      <c r="N659" s="168"/>
      <c r="O659" s="175"/>
      <c r="P659" s="43"/>
      <c r="Q659" s="43"/>
    </row>
    <row r="660" spans="1:17" s="4" customFormat="1" ht="24" customHeight="1">
      <c r="A660" s="125"/>
      <c r="B660" s="126"/>
      <c r="C660" s="126"/>
      <c r="D660" s="126"/>
      <c r="E660" s="126"/>
      <c r="F660" s="126"/>
      <c r="G660" s="126"/>
      <c r="H660" s="127"/>
      <c r="I660" s="168"/>
      <c r="J660" s="168"/>
      <c r="K660" s="168"/>
      <c r="L660" s="173" t="s">
        <v>10</v>
      </c>
      <c r="M660" s="170">
        <f t="shared" ref="M660:M662" si="13">SUM(M665,M670)</f>
        <v>0</v>
      </c>
      <c r="N660" s="168"/>
      <c r="O660" s="175"/>
      <c r="P660" s="43"/>
      <c r="Q660" s="43"/>
    </row>
    <row r="661" spans="1:17" s="4" customFormat="1" ht="24" customHeight="1">
      <c r="A661" s="125"/>
      <c r="B661" s="126"/>
      <c r="C661" s="126"/>
      <c r="D661" s="126"/>
      <c r="E661" s="126"/>
      <c r="F661" s="126"/>
      <c r="G661" s="126"/>
      <c r="H661" s="127"/>
      <c r="I661" s="168"/>
      <c r="J661" s="168"/>
      <c r="K661" s="168"/>
      <c r="L661" s="173" t="s">
        <v>11</v>
      </c>
      <c r="M661" s="170">
        <f t="shared" si="13"/>
        <v>0</v>
      </c>
      <c r="N661" s="168"/>
      <c r="O661" s="175"/>
      <c r="P661" s="43"/>
      <c r="Q661" s="43"/>
    </row>
    <row r="662" spans="1:17" s="4" customFormat="1" ht="24" customHeight="1">
      <c r="A662" s="128"/>
      <c r="B662" s="129"/>
      <c r="C662" s="129"/>
      <c r="D662" s="129"/>
      <c r="E662" s="129"/>
      <c r="F662" s="129"/>
      <c r="G662" s="129"/>
      <c r="H662" s="130"/>
      <c r="I662" s="168"/>
      <c r="J662" s="168"/>
      <c r="K662" s="168"/>
      <c r="L662" s="173" t="s">
        <v>12</v>
      </c>
      <c r="M662" s="170">
        <f t="shared" si="13"/>
        <v>0</v>
      </c>
      <c r="N662" s="179"/>
      <c r="O662" s="176"/>
      <c r="P662" s="43"/>
      <c r="Q662" s="43"/>
    </row>
    <row r="663" spans="1:17" s="4" customFormat="1" ht="24" customHeight="1">
      <c r="A663" s="119" t="s">
        <v>176</v>
      </c>
      <c r="B663" s="96">
        <v>80140</v>
      </c>
      <c r="C663" s="119">
        <v>6060</v>
      </c>
      <c r="D663" s="92" t="s">
        <v>177</v>
      </c>
      <c r="E663" s="92"/>
      <c r="F663" s="92"/>
      <c r="G663" s="92" t="s">
        <v>84</v>
      </c>
      <c r="H663" s="93">
        <v>2022</v>
      </c>
      <c r="I663" s="73">
        <v>277807</v>
      </c>
      <c r="J663" s="73">
        <v>0</v>
      </c>
      <c r="K663" s="73">
        <v>0</v>
      </c>
      <c r="L663" s="28" t="s">
        <v>8</v>
      </c>
      <c r="M663" s="170">
        <f>SUM(M664:M667)</f>
        <v>277807</v>
      </c>
      <c r="N663" s="73">
        <v>277807</v>
      </c>
      <c r="O663" s="62"/>
      <c r="P663" s="43"/>
      <c r="Q663" s="43"/>
    </row>
    <row r="664" spans="1:17" s="4" customFormat="1" ht="24" customHeight="1">
      <c r="A664" s="119"/>
      <c r="B664" s="97"/>
      <c r="C664" s="119"/>
      <c r="D664" s="92"/>
      <c r="E664" s="92"/>
      <c r="F664" s="92"/>
      <c r="G664" s="92"/>
      <c r="H664" s="93"/>
      <c r="I664" s="73"/>
      <c r="J664" s="73"/>
      <c r="K664" s="73"/>
      <c r="L664" s="28" t="s">
        <v>9</v>
      </c>
      <c r="M664" s="174">
        <v>277807</v>
      </c>
      <c r="N664" s="73"/>
      <c r="O664" s="157"/>
      <c r="P664" s="43"/>
      <c r="Q664" s="43"/>
    </row>
    <row r="665" spans="1:17" s="4" customFormat="1" ht="24" customHeight="1">
      <c r="A665" s="119"/>
      <c r="B665" s="97"/>
      <c r="C665" s="119"/>
      <c r="D665" s="92"/>
      <c r="E665" s="92"/>
      <c r="F665" s="92"/>
      <c r="G665" s="92"/>
      <c r="H665" s="74">
        <v>2022</v>
      </c>
      <c r="I665" s="73"/>
      <c r="J665" s="73"/>
      <c r="K665" s="73"/>
      <c r="L665" s="28" t="s">
        <v>10</v>
      </c>
      <c r="M665" s="174">
        <v>0</v>
      </c>
      <c r="N665" s="73"/>
      <c r="O665" s="157"/>
      <c r="P665" s="43"/>
      <c r="Q665" s="43"/>
    </row>
    <row r="666" spans="1:17" s="4" customFormat="1" ht="24" customHeight="1">
      <c r="A666" s="119"/>
      <c r="B666" s="97"/>
      <c r="C666" s="119"/>
      <c r="D666" s="92"/>
      <c r="E666" s="92"/>
      <c r="F666" s="92"/>
      <c r="G666" s="92"/>
      <c r="H666" s="74"/>
      <c r="I666" s="73"/>
      <c r="J666" s="73"/>
      <c r="K666" s="73"/>
      <c r="L666" s="28" t="s">
        <v>11</v>
      </c>
      <c r="M666" s="174">
        <v>0</v>
      </c>
      <c r="N666" s="73"/>
      <c r="O666" s="157"/>
      <c r="P666" s="43"/>
      <c r="Q666" s="43"/>
    </row>
    <row r="667" spans="1:17" s="4" customFormat="1" ht="24" customHeight="1">
      <c r="A667" s="119"/>
      <c r="B667" s="98"/>
      <c r="C667" s="119"/>
      <c r="D667" s="92"/>
      <c r="E667" s="92"/>
      <c r="F667" s="92"/>
      <c r="G667" s="92"/>
      <c r="H667" s="74"/>
      <c r="I667" s="73"/>
      <c r="J667" s="73"/>
      <c r="K667" s="73"/>
      <c r="L667" s="32" t="s">
        <v>12</v>
      </c>
      <c r="M667" s="174">
        <v>0</v>
      </c>
      <c r="N667" s="73"/>
      <c r="O667" s="161"/>
      <c r="P667" s="43"/>
      <c r="Q667" s="43"/>
    </row>
    <row r="668" spans="1:17" s="4" customFormat="1" ht="24" customHeight="1">
      <c r="A668" s="119" t="s">
        <v>181</v>
      </c>
      <c r="B668" s="96">
        <v>80140</v>
      </c>
      <c r="C668" s="119">
        <v>6060</v>
      </c>
      <c r="D668" s="92" t="s">
        <v>182</v>
      </c>
      <c r="E668" s="92"/>
      <c r="F668" s="92"/>
      <c r="G668" s="92" t="s">
        <v>84</v>
      </c>
      <c r="H668" s="93">
        <v>2022</v>
      </c>
      <c r="I668" s="73">
        <v>80000</v>
      </c>
      <c r="J668" s="73">
        <v>0</v>
      </c>
      <c r="K668" s="73">
        <v>0</v>
      </c>
      <c r="L668" s="28" t="s">
        <v>8</v>
      </c>
      <c r="M668" s="170">
        <f>SUM(M669:M672)</f>
        <v>80000</v>
      </c>
      <c r="N668" s="73">
        <v>80000</v>
      </c>
      <c r="O668" s="62"/>
      <c r="P668" s="43"/>
      <c r="Q668" s="43"/>
    </row>
    <row r="669" spans="1:17" s="4" customFormat="1" ht="24" customHeight="1">
      <c r="A669" s="119"/>
      <c r="B669" s="97"/>
      <c r="C669" s="119"/>
      <c r="D669" s="92"/>
      <c r="E669" s="92"/>
      <c r="F669" s="92"/>
      <c r="G669" s="92"/>
      <c r="H669" s="93"/>
      <c r="I669" s="73"/>
      <c r="J669" s="73"/>
      <c r="K669" s="73"/>
      <c r="L669" s="28" t="s">
        <v>9</v>
      </c>
      <c r="M669" s="174">
        <v>80000</v>
      </c>
      <c r="N669" s="73"/>
      <c r="O669" s="157"/>
      <c r="P669" s="43"/>
      <c r="Q669" s="43"/>
    </row>
    <row r="670" spans="1:17" s="4" customFormat="1" ht="24" customHeight="1">
      <c r="A670" s="119"/>
      <c r="B670" s="97"/>
      <c r="C670" s="119"/>
      <c r="D670" s="92"/>
      <c r="E670" s="92"/>
      <c r="F670" s="92"/>
      <c r="G670" s="92"/>
      <c r="H670" s="74">
        <v>2022</v>
      </c>
      <c r="I670" s="73"/>
      <c r="J670" s="73"/>
      <c r="K670" s="73"/>
      <c r="L670" s="28" t="s">
        <v>10</v>
      </c>
      <c r="M670" s="174">
        <v>0</v>
      </c>
      <c r="N670" s="73"/>
      <c r="O670" s="157"/>
      <c r="P670" s="43"/>
      <c r="Q670" s="43"/>
    </row>
    <row r="671" spans="1:17" s="4" customFormat="1" ht="24" customHeight="1">
      <c r="A671" s="119"/>
      <c r="B671" s="97"/>
      <c r="C671" s="119"/>
      <c r="D671" s="92"/>
      <c r="E671" s="92"/>
      <c r="F671" s="92"/>
      <c r="G671" s="92"/>
      <c r="H671" s="74"/>
      <c r="I671" s="73"/>
      <c r="J671" s="73"/>
      <c r="K671" s="73"/>
      <c r="L671" s="28" t="s">
        <v>11</v>
      </c>
      <c r="M671" s="174">
        <v>0</v>
      </c>
      <c r="N671" s="73"/>
      <c r="O671" s="157"/>
      <c r="P671" s="43"/>
      <c r="Q671" s="43"/>
    </row>
    <row r="672" spans="1:17" s="4" customFormat="1" ht="24" customHeight="1">
      <c r="A672" s="119"/>
      <c r="B672" s="98"/>
      <c r="C672" s="119"/>
      <c r="D672" s="92"/>
      <c r="E672" s="92"/>
      <c r="F672" s="92"/>
      <c r="G672" s="92"/>
      <c r="H672" s="74"/>
      <c r="I672" s="73"/>
      <c r="J672" s="73"/>
      <c r="K672" s="73"/>
      <c r="L672" s="32" t="s">
        <v>12</v>
      </c>
      <c r="M672" s="174">
        <v>0</v>
      </c>
      <c r="N672" s="73"/>
      <c r="O672" s="161"/>
      <c r="P672" s="43"/>
      <c r="Q672" s="43"/>
    </row>
    <row r="673" spans="1:17" s="4" customFormat="1" ht="24" customHeight="1">
      <c r="A673" s="135" t="s">
        <v>100</v>
      </c>
      <c r="B673" s="180"/>
      <c r="C673" s="180"/>
      <c r="D673" s="180"/>
      <c r="E673" s="180"/>
      <c r="F673" s="180"/>
      <c r="G673" s="180"/>
      <c r="H673" s="180"/>
      <c r="I673" s="181">
        <f>SUM(I678:I687)</f>
        <v>2962350.05</v>
      </c>
      <c r="J673" s="181">
        <f>SUM(J678:J687)</f>
        <v>0</v>
      </c>
      <c r="K673" s="181">
        <f>SUM(K678:K687)</f>
        <v>0</v>
      </c>
      <c r="L673" s="12" t="s">
        <v>8</v>
      </c>
      <c r="M673" s="34">
        <f>SUM(M674:M677)</f>
        <v>2962350.05</v>
      </c>
      <c r="N673" s="182">
        <f>SUM(N678:N687)</f>
        <v>2962350.05</v>
      </c>
      <c r="O673" s="53"/>
      <c r="P673" s="43"/>
      <c r="Q673" s="43"/>
    </row>
    <row r="674" spans="1:17" s="4" customFormat="1" ht="24" customHeight="1">
      <c r="A674" s="135"/>
      <c r="B674" s="180"/>
      <c r="C674" s="180"/>
      <c r="D674" s="180"/>
      <c r="E674" s="180"/>
      <c r="F674" s="180"/>
      <c r="G674" s="180"/>
      <c r="H674" s="180"/>
      <c r="I674" s="181"/>
      <c r="J674" s="181"/>
      <c r="K674" s="181"/>
      <c r="L674" s="12" t="s">
        <v>9</v>
      </c>
      <c r="M674" s="34">
        <f>SUM(M679,M684)</f>
        <v>2962350.05</v>
      </c>
      <c r="N674" s="182"/>
      <c r="O674" s="54"/>
      <c r="P674" s="43"/>
      <c r="Q674" s="43"/>
    </row>
    <row r="675" spans="1:17" s="4" customFormat="1" ht="24" customHeight="1">
      <c r="A675" s="135"/>
      <c r="B675" s="180"/>
      <c r="C675" s="180"/>
      <c r="D675" s="180"/>
      <c r="E675" s="180"/>
      <c r="F675" s="180"/>
      <c r="G675" s="180"/>
      <c r="H675" s="180"/>
      <c r="I675" s="181"/>
      <c r="J675" s="181"/>
      <c r="K675" s="181"/>
      <c r="L675" s="12" t="s">
        <v>10</v>
      </c>
      <c r="M675" s="34">
        <v>0</v>
      </c>
      <c r="N675" s="182"/>
      <c r="O675" s="54"/>
      <c r="P675" s="43"/>
      <c r="Q675" s="43"/>
    </row>
    <row r="676" spans="1:17" s="4" customFormat="1" ht="24" customHeight="1">
      <c r="A676" s="135"/>
      <c r="B676" s="180"/>
      <c r="C676" s="180"/>
      <c r="D676" s="180"/>
      <c r="E676" s="180"/>
      <c r="F676" s="180"/>
      <c r="G676" s="180"/>
      <c r="H676" s="180"/>
      <c r="I676" s="181"/>
      <c r="J676" s="181"/>
      <c r="K676" s="181"/>
      <c r="L676" s="12" t="s">
        <v>11</v>
      </c>
      <c r="M676" s="34">
        <v>0</v>
      </c>
      <c r="N676" s="182"/>
      <c r="O676" s="54"/>
      <c r="P676" s="43"/>
      <c r="Q676" s="43"/>
    </row>
    <row r="677" spans="1:17" s="4" customFormat="1" ht="24" customHeight="1">
      <c r="A677" s="135"/>
      <c r="B677" s="180"/>
      <c r="C677" s="180"/>
      <c r="D677" s="180"/>
      <c r="E677" s="180"/>
      <c r="F677" s="180"/>
      <c r="G677" s="180"/>
      <c r="H677" s="180"/>
      <c r="I677" s="181"/>
      <c r="J677" s="181"/>
      <c r="K677" s="181"/>
      <c r="L677" s="12" t="s">
        <v>12</v>
      </c>
      <c r="M677" s="34">
        <v>0</v>
      </c>
      <c r="N677" s="182"/>
      <c r="O677" s="55"/>
      <c r="P677" s="43"/>
      <c r="Q677" s="43"/>
    </row>
    <row r="678" spans="1:17" s="4" customFormat="1" ht="21.95" customHeight="1">
      <c r="A678" s="65">
        <v>108</v>
      </c>
      <c r="B678" s="94">
        <v>80195</v>
      </c>
      <c r="C678" s="94" t="s">
        <v>108</v>
      </c>
      <c r="D678" s="94" t="s">
        <v>223</v>
      </c>
      <c r="E678" s="94"/>
      <c r="F678" s="94"/>
      <c r="G678" s="94" t="s">
        <v>83</v>
      </c>
      <c r="H678" s="183">
        <v>2021</v>
      </c>
      <c r="I678" s="136">
        <v>840753</v>
      </c>
      <c r="J678" s="136">
        <v>0</v>
      </c>
      <c r="K678" s="136">
        <v>0</v>
      </c>
      <c r="L678" s="30" t="s">
        <v>8</v>
      </c>
      <c r="M678" s="34">
        <f>SUM(M679:M682)</f>
        <v>840753</v>
      </c>
      <c r="N678" s="136">
        <v>840753</v>
      </c>
      <c r="O678" s="56"/>
      <c r="P678" s="43"/>
      <c r="Q678" s="43"/>
    </row>
    <row r="679" spans="1:17" s="4" customFormat="1" ht="21.95" customHeight="1">
      <c r="A679" s="65"/>
      <c r="B679" s="94"/>
      <c r="C679" s="94"/>
      <c r="D679" s="94"/>
      <c r="E679" s="94"/>
      <c r="F679" s="94"/>
      <c r="G679" s="94"/>
      <c r="H679" s="183"/>
      <c r="I679" s="136"/>
      <c r="J679" s="136"/>
      <c r="K679" s="136"/>
      <c r="L679" s="30" t="s">
        <v>9</v>
      </c>
      <c r="M679" s="17">
        <v>840753</v>
      </c>
      <c r="N679" s="136"/>
      <c r="O679" s="57"/>
      <c r="P679" s="43"/>
      <c r="Q679" s="43"/>
    </row>
    <row r="680" spans="1:17" s="4" customFormat="1" ht="21.95" customHeight="1">
      <c r="A680" s="65"/>
      <c r="B680" s="94"/>
      <c r="C680" s="94"/>
      <c r="D680" s="94"/>
      <c r="E680" s="94"/>
      <c r="F680" s="94"/>
      <c r="G680" s="94"/>
      <c r="H680" s="184">
        <v>2022</v>
      </c>
      <c r="I680" s="136"/>
      <c r="J680" s="136"/>
      <c r="K680" s="136"/>
      <c r="L680" s="30" t="s">
        <v>10</v>
      </c>
      <c r="M680" s="17">
        <v>0</v>
      </c>
      <c r="N680" s="136"/>
      <c r="O680" s="57"/>
      <c r="P680" s="43"/>
      <c r="Q680" s="43"/>
    </row>
    <row r="681" spans="1:17" s="4" customFormat="1" ht="21.95" customHeight="1">
      <c r="A681" s="65"/>
      <c r="B681" s="94"/>
      <c r="C681" s="94"/>
      <c r="D681" s="94"/>
      <c r="E681" s="94"/>
      <c r="F681" s="94"/>
      <c r="G681" s="94"/>
      <c r="H681" s="184"/>
      <c r="I681" s="136"/>
      <c r="J681" s="136"/>
      <c r="K681" s="136"/>
      <c r="L681" s="30" t="s">
        <v>11</v>
      </c>
      <c r="M681" s="17">
        <v>0</v>
      </c>
      <c r="N681" s="136"/>
      <c r="O681" s="57"/>
      <c r="P681" s="43"/>
      <c r="Q681" s="43"/>
    </row>
    <row r="682" spans="1:17" s="4" customFormat="1" ht="21.95" customHeight="1">
      <c r="A682" s="65"/>
      <c r="B682" s="94"/>
      <c r="C682" s="94"/>
      <c r="D682" s="94"/>
      <c r="E682" s="94"/>
      <c r="F682" s="94"/>
      <c r="G682" s="94"/>
      <c r="H682" s="184"/>
      <c r="I682" s="136"/>
      <c r="J682" s="136"/>
      <c r="K682" s="136"/>
      <c r="L682" s="30" t="s">
        <v>12</v>
      </c>
      <c r="M682" s="17">
        <v>0</v>
      </c>
      <c r="N682" s="136"/>
      <c r="O682" s="58"/>
      <c r="P682" s="43"/>
      <c r="Q682" s="43"/>
    </row>
    <row r="683" spans="1:17" s="4" customFormat="1" ht="21.95" customHeight="1">
      <c r="A683" s="65">
        <v>109</v>
      </c>
      <c r="B683" s="94">
        <v>80195</v>
      </c>
      <c r="C683" s="94" t="s">
        <v>108</v>
      </c>
      <c r="D683" s="94" t="s">
        <v>224</v>
      </c>
      <c r="E683" s="94"/>
      <c r="F683" s="94"/>
      <c r="G683" s="94" t="s">
        <v>84</v>
      </c>
      <c r="H683" s="183">
        <v>2021</v>
      </c>
      <c r="I683" s="136">
        <v>2121597.0499999998</v>
      </c>
      <c r="J683" s="136">
        <v>0</v>
      </c>
      <c r="K683" s="136">
        <v>0</v>
      </c>
      <c r="L683" s="29" t="s">
        <v>8</v>
      </c>
      <c r="M683" s="36">
        <f>SUM(M684:M687)</f>
        <v>2121597.0499999998</v>
      </c>
      <c r="N683" s="136">
        <v>2121597.0499999998</v>
      </c>
      <c r="O683" s="59"/>
      <c r="P683" s="48"/>
      <c r="Q683" s="48"/>
    </row>
    <row r="684" spans="1:17" s="4" customFormat="1" ht="21.95" customHeight="1">
      <c r="A684" s="65"/>
      <c r="B684" s="94"/>
      <c r="C684" s="94"/>
      <c r="D684" s="94"/>
      <c r="E684" s="94"/>
      <c r="F684" s="94"/>
      <c r="G684" s="94"/>
      <c r="H684" s="183"/>
      <c r="I684" s="136"/>
      <c r="J684" s="136"/>
      <c r="K684" s="136"/>
      <c r="L684" s="29" t="s">
        <v>9</v>
      </c>
      <c r="M684" s="23">
        <v>2121597.0499999998</v>
      </c>
      <c r="N684" s="136"/>
      <c r="O684" s="60"/>
      <c r="P684" s="48"/>
      <c r="Q684" s="48"/>
    </row>
    <row r="685" spans="1:17" s="4" customFormat="1" ht="21.95" customHeight="1">
      <c r="A685" s="65"/>
      <c r="B685" s="94"/>
      <c r="C685" s="94"/>
      <c r="D685" s="94"/>
      <c r="E685" s="94"/>
      <c r="F685" s="94"/>
      <c r="G685" s="94"/>
      <c r="H685" s="184">
        <v>2022</v>
      </c>
      <c r="I685" s="136"/>
      <c r="J685" s="136"/>
      <c r="K685" s="136"/>
      <c r="L685" s="29" t="s">
        <v>10</v>
      </c>
      <c r="M685" s="23">
        <v>0</v>
      </c>
      <c r="N685" s="136"/>
      <c r="O685" s="60"/>
      <c r="P685" s="48"/>
      <c r="Q685" s="48"/>
    </row>
    <row r="686" spans="1:17" s="4" customFormat="1" ht="21.95" customHeight="1">
      <c r="A686" s="65"/>
      <c r="B686" s="94"/>
      <c r="C686" s="94"/>
      <c r="D686" s="94"/>
      <c r="E686" s="94"/>
      <c r="F686" s="94"/>
      <c r="G686" s="94"/>
      <c r="H686" s="184"/>
      <c r="I686" s="136"/>
      <c r="J686" s="136"/>
      <c r="K686" s="136"/>
      <c r="L686" s="29" t="s">
        <v>11</v>
      </c>
      <c r="M686" s="23">
        <v>0</v>
      </c>
      <c r="N686" s="136"/>
      <c r="O686" s="60"/>
      <c r="P686" s="48"/>
      <c r="Q686" s="48"/>
    </row>
    <row r="687" spans="1:17" s="4" customFormat="1" ht="21.95" customHeight="1">
      <c r="A687" s="65"/>
      <c r="B687" s="94"/>
      <c r="C687" s="94"/>
      <c r="D687" s="94"/>
      <c r="E687" s="94"/>
      <c r="F687" s="94"/>
      <c r="G687" s="94"/>
      <c r="H687" s="184"/>
      <c r="I687" s="136"/>
      <c r="J687" s="136"/>
      <c r="K687" s="136"/>
      <c r="L687" s="29" t="s">
        <v>12</v>
      </c>
      <c r="M687" s="23">
        <v>0</v>
      </c>
      <c r="N687" s="136"/>
      <c r="O687" s="61"/>
      <c r="P687" s="48"/>
      <c r="Q687" s="48"/>
    </row>
    <row r="688" spans="1:17" s="4" customFormat="1" ht="20.100000000000001" customHeight="1">
      <c r="A688" s="122" t="s">
        <v>101</v>
      </c>
      <c r="B688" s="123"/>
      <c r="C688" s="123"/>
      <c r="D688" s="123"/>
      <c r="E688" s="123"/>
      <c r="F688" s="123"/>
      <c r="G688" s="123"/>
      <c r="H688" s="124"/>
      <c r="I688" s="168">
        <f>SUM(I693:I697)</f>
        <v>0</v>
      </c>
      <c r="J688" s="168">
        <f>SUM(J693:J697)</f>
        <v>0</v>
      </c>
      <c r="K688" s="168">
        <f>SUM(K693:K697)</f>
        <v>0</v>
      </c>
      <c r="L688" s="169" t="s">
        <v>8</v>
      </c>
      <c r="M688" s="170">
        <f>SUM(M689:M692)</f>
        <v>0</v>
      </c>
      <c r="N688" s="171">
        <f>SUM(N693:N697)</f>
        <v>0</v>
      </c>
      <c r="O688" s="62"/>
      <c r="P688" s="43"/>
      <c r="Q688" s="43"/>
    </row>
    <row r="689" spans="1:17" s="4" customFormat="1" ht="20.100000000000001" customHeight="1">
      <c r="A689" s="125"/>
      <c r="B689" s="126"/>
      <c r="C689" s="126"/>
      <c r="D689" s="126"/>
      <c r="E689" s="126"/>
      <c r="F689" s="126"/>
      <c r="G689" s="126"/>
      <c r="H689" s="127"/>
      <c r="I689" s="168"/>
      <c r="J689" s="168"/>
      <c r="K689" s="168"/>
      <c r="L689" s="28" t="s">
        <v>9</v>
      </c>
      <c r="M689" s="170">
        <v>0</v>
      </c>
      <c r="N689" s="168"/>
      <c r="O689" s="157"/>
      <c r="P689" s="43"/>
      <c r="Q689" s="43"/>
    </row>
    <row r="690" spans="1:17" s="4" customFormat="1" ht="20.100000000000001" customHeight="1">
      <c r="A690" s="125"/>
      <c r="B690" s="126"/>
      <c r="C690" s="126"/>
      <c r="D690" s="126"/>
      <c r="E690" s="126"/>
      <c r="F690" s="126"/>
      <c r="G690" s="126"/>
      <c r="H690" s="127"/>
      <c r="I690" s="168"/>
      <c r="J690" s="168"/>
      <c r="K690" s="168"/>
      <c r="L690" s="28" t="s">
        <v>10</v>
      </c>
      <c r="M690" s="170">
        <f>M695</f>
        <v>0</v>
      </c>
      <c r="N690" s="168"/>
      <c r="O690" s="157"/>
      <c r="P690" s="43"/>
      <c r="Q690" s="43"/>
    </row>
    <row r="691" spans="1:17" s="4" customFormat="1" ht="20.100000000000001" customHeight="1">
      <c r="A691" s="125"/>
      <c r="B691" s="126"/>
      <c r="C691" s="126"/>
      <c r="D691" s="126"/>
      <c r="E691" s="126"/>
      <c r="F691" s="126"/>
      <c r="G691" s="126"/>
      <c r="H691" s="127"/>
      <c r="I691" s="168"/>
      <c r="J691" s="168"/>
      <c r="K691" s="168"/>
      <c r="L691" s="28" t="s">
        <v>11</v>
      </c>
      <c r="M691" s="170">
        <f>M696</f>
        <v>0</v>
      </c>
      <c r="N691" s="168"/>
      <c r="O691" s="157"/>
      <c r="P691" s="43"/>
      <c r="Q691" s="43"/>
    </row>
    <row r="692" spans="1:17" s="4" customFormat="1" ht="20.100000000000001" customHeight="1">
      <c r="A692" s="128"/>
      <c r="B692" s="129"/>
      <c r="C692" s="129"/>
      <c r="D692" s="129"/>
      <c r="E692" s="129"/>
      <c r="F692" s="129"/>
      <c r="G692" s="129"/>
      <c r="H692" s="130"/>
      <c r="I692" s="168"/>
      <c r="J692" s="168"/>
      <c r="K692" s="168"/>
      <c r="L692" s="32" t="s">
        <v>12</v>
      </c>
      <c r="M692" s="170">
        <f>M697</f>
        <v>0</v>
      </c>
      <c r="N692" s="168"/>
      <c r="O692" s="161"/>
      <c r="P692" s="43"/>
      <c r="Q692" s="43"/>
    </row>
    <row r="693" spans="1:17" s="4" customFormat="1" ht="20.100000000000001" customHeight="1">
      <c r="A693" s="119">
        <v>110</v>
      </c>
      <c r="B693" s="96">
        <v>85195</v>
      </c>
      <c r="C693" s="119">
        <v>6050</v>
      </c>
      <c r="D693" s="99" t="s">
        <v>79</v>
      </c>
      <c r="E693" s="100"/>
      <c r="F693" s="101"/>
      <c r="G693" s="92" t="s">
        <v>75</v>
      </c>
      <c r="H693" s="93">
        <v>2022</v>
      </c>
      <c r="I693" s="110">
        <v>0</v>
      </c>
      <c r="J693" s="73">
        <v>0</v>
      </c>
      <c r="K693" s="73">
        <v>0</v>
      </c>
      <c r="L693" s="11" t="s">
        <v>8</v>
      </c>
      <c r="M693" s="170">
        <f>SUM(M694:M697)</f>
        <v>0</v>
      </c>
      <c r="N693" s="73">
        <v>0</v>
      </c>
      <c r="O693" s="50"/>
      <c r="P693" s="43"/>
      <c r="Q693" s="43"/>
    </row>
    <row r="694" spans="1:17" s="4" customFormat="1" ht="20.100000000000001" customHeight="1">
      <c r="A694" s="119"/>
      <c r="B694" s="97"/>
      <c r="C694" s="119"/>
      <c r="D694" s="102"/>
      <c r="E694" s="103"/>
      <c r="F694" s="104"/>
      <c r="G694" s="92"/>
      <c r="H694" s="93"/>
      <c r="I694" s="111"/>
      <c r="J694" s="73"/>
      <c r="K694" s="73"/>
      <c r="L694" s="11" t="s">
        <v>9</v>
      </c>
      <c r="M694" s="174">
        <v>0</v>
      </c>
      <c r="N694" s="73"/>
      <c r="O694" s="51"/>
      <c r="P694" s="43"/>
      <c r="Q694" s="43"/>
    </row>
    <row r="695" spans="1:17" s="4" customFormat="1" ht="20.100000000000001" customHeight="1">
      <c r="A695" s="119"/>
      <c r="B695" s="97"/>
      <c r="C695" s="119"/>
      <c r="D695" s="102"/>
      <c r="E695" s="103"/>
      <c r="F695" s="104"/>
      <c r="G695" s="92"/>
      <c r="H695" s="74">
        <v>2022</v>
      </c>
      <c r="I695" s="111"/>
      <c r="J695" s="73"/>
      <c r="K695" s="73"/>
      <c r="L695" s="11" t="s">
        <v>10</v>
      </c>
      <c r="M695" s="174">
        <v>0</v>
      </c>
      <c r="N695" s="73"/>
      <c r="O695" s="51"/>
      <c r="P695" s="43"/>
      <c r="Q695" s="43"/>
    </row>
    <row r="696" spans="1:17" s="4" customFormat="1" ht="20.100000000000001" customHeight="1">
      <c r="A696" s="119"/>
      <c r="B696" s="97"/>
      <c r="C696" s="119"/>
      <c r="D696" s="102"/>
      <c r="E696" s="103"/>
      <c r="F696" s="104"/>
      <c r="G696" s="92"/>
      <c r="H696" s="74"/>
      <c r="I696" s="111"/>
      <c r="J696" s="73"/>
      <c r="K696" s="73"/>
      <c r="L696" s="11" t="s">
        <v>11</v>
      </c>
      <c r="M696" s="174">
        <v>0</v>
      </c>
      <c r="N696" s="73"/>
      <c r="O696" s="51"/>
      <c r="P696" s="43"/>
      <c r="Q696" s="43"/>
    </row>
    <row r="697" spans="1:17" s="4" customFormat="1" ht="20.100000000000001" customHeight="1">
      <c r="A697" s="119"/>
      <c r="B697" s="98"/>
      <c r="C697" s="119"/>
      <c r="D697" s="105"/>
      <c r="E697" s="106"/>
      <c r="F697" s="107"/>
      <c r="G697" s="92"/>
      <c r="H697" s="74"/>
      <c r="I697" s="112"/>
      <c r="J697" s="73"/>
      <c r="K697" s="73"/>
      <c r="L697" s="11" t="s">
        <v>12</v>
      </c>
      <c r="M697" s="174">
        <v>0</v>
      </c>
      <c r="N697" s="73"/>
      <c r="O697" s="52"/>
      <c r="P697" s="43"/>
      <c r="Q697" s="43"/>
    </row>
    <row r="698" spans="1:17" s="4" customFormat="1" ht="20.100000000000001" customHeight="1">
      <c r="A698" s="135" t="s">
        <v>102</v>
      </c>
      <c r="B698" s="180"/>
      <c r="C698" s="180"/>
      <c r="D698" s="180"/>
      <c r="E698" s="180"/>
      <c r="F698" s="180"/>
      <c r="G698" s="180"/>
      <c r="H698" s="180"/>
      <c r="I698" s="134">
        <f>SUM(I703:I757)</f>
        <v>4424503</v>
      </c>
      <c r="J698" s="134">
        <f>SUM(J703:J757)</f>
        <v>1259018</v>
      </c>
      <c r="K698" s="134">
        <f>SUM(K703:K757)</f>
        <v>1596913</v>
      </c>
      <c r="L698" s="12" t="s">
        <v>8</v>
      </c>
      <c r="M698" s="34">
        <f>SUM(M699:M702)</f>
        <v>1568572</v>
      </c>
      <c r="N698" s="182">
        <f>SUM(N703:N757)</f>
        <v>3165485</v>
      </c>
      <c r="O698" s="53"/>
      <c r="P698" s="43"/>
      <c r="Q698" s="43"/>
    </row>
    <row r="699" spans="1:17" s="4" customFormat="1" ht="20.100000000000001" customHeight="1">
      <c r="A699" s="135"/>
      <c r="B699" s="180"/>
      <c r="C699" s="180"/>
      <c r="D699" s="180"/>
      <c r="E699" s="180"/>
      <c r="F699" s="180"/>
      <c r="G699" s="180"/>
      <c r="H699" s="180"/>
      <c r="I699" s="134"/>
      <c r="J699" s="134"/>
      <c r="K699" s="134"/>
      <c r="L699" s="12" t="s">
        <v>9</v>
      </c>
      <c r="M699" s="34">
        <f>SUM(M704,M709,M729,M714,M719,M734,M739,M744,M749,M754,M724)</f>
        <v>1208572</v>
      </c>
      <c r="N699" s="182"/>
      <c r="O699" s="54"/>
      <c r="P699" s="43"/>
      <c r="Q699" s="43"/>
    </row>
    <row r="700" spans="1:17" s="4" customFormat="1" ht="20.100000000000001" customHeight="1">
      <c r="A700" s="135"/>
      <c r="B700" s="180"/>
      <c r="C700" s="180"/>
      <c r="D700" s="180"/>
      <c r="E700" s="180"/>
      <c r="F700" s="180"/>
      <c r="G700" s="180"/>
      <c r="H700" s="180"/>
      <c r="I700" s="134"/>
      <c r="J700" s="134"/>
      <c r="K700" s="134"/>
      <c r="L700" s="12" t="s">
        <v>10</v>
      </c>
      <c r="M700" s="34">
        <f>SUM(M705,M710,M730,M715,M720,M735,M740,M745,M750,M755,)</f>
        <v>0</v>
      </c>
      <c r="N700" s="182"/>
      <c r="O700" s="54"/>
      <c r="P700" s="43"/>
      <c r="Q700" s="43"/>
    </row>
    <row r="701" spans="1:17" s="4" customFormat="1" ht="20.100000000000001" customHeight="1">
      <c r="A701" s="135"/>
      <c r="B701" s="180"/>
      <c r="C701" s="180"/>
      <c r="D701" s="180"/>
      <c r="E701" s="180"/>
      <c r="F701" s="180"/>
      <c r="G701" s="180"/>
      <c r="H701" s="180"/>
      <c r="I701" s="134"/>
      <c r="J701" s="134"/>
      <c r="K701" s="134"/>
      <c r="L701" s="12" t="s">
        <v>11</v>
      </c>
      <c r="M701" s="34">
        <f>SUM(M706,M711,M731,M716,M721,M736,M741,M746,M751,M756,)</f>
        <v>0</v>
      </c>
      <c r="N701" s="182"/>
      <c r="O701" s="54"/>
      <c r="P701" s="43"/>
      <c r="Q701" s="43"/>
    </row>
    <row r="702" spans="1:17" s="4" customFormat="1" ht="20.100000000000001" customHeight="1">
      <c r="A702" s="135"/>
      <c r="B702" s="180"/>
      <c r="C702" s="180"/>
      <c r="D702" s="180"/>
      <c r="E702" s="180"/>
      <c r="F702" s="180"/>
      <c r="G702" s="180"/>
      <c r="H702" s="180"/>
      <c r="I702" s="134"/>
      <c r="J702" s="134"/>
      <c r="K702" s="134"/>
      <c r="L702" s="12" t="s">
        <v>12</v>
      </c>
      <c r="M702" s="34">
        <f>SUM(M707,M712,M732,M717,M722,M737,M742,M747,M752,M757,)</f>
        <v>360000</v>
      </c>
      <c r="N702" s="182"/>
      <c r="O702" s="55"/>
      <c r="P702" s="43"/>
      <c r="Q702" s="43"/>
    </row>
    <row r="703" spans="1:17" ht="20.100000000000001" customHeight="1">
      <c r="A703" s="65">
        <v>111</v>
      </c>
      <c r="B703" s="94">
        <v>85202</v>
      </c>
      <c r="C703" s="94">
        <v>6050</v>
      </c>
      <c r="D703" s="94" t="s">
        <v>87</v>
      </c>
      <c r="E703" s="94"/>
      <c r="F703" s="94"/>
      <c r="G703" s="94" t="s">
        <v>69</v>
      </c>
      <c r="H703" s="183">
        <v>2020</v>
      </c>
      <c r="I703" s="136">
        <v>2855931</v>
      </c>
      <c r="J703" s="136">
        <v>1259018</v>
      </c>
      <c r="K703" s="136">
        <v>1596913</v>
      </c>
      <c r="L703" s="185" t="s">
        <v>8</v>
      </c>
      <c r="M703" s="36">
        <f>M704+M705+M706+M707</f>
        <v>0</v>
      </c>
      <c r="N703" s="136">
        <v>1596913</v>
      </c>
      <c r="O703" s="186"/>
      <c r="P703" s="48"/>
      <c r="Q703" s="48"/>
    </row>
    <row r="704" spans="1:17" ht="20.100000000000001" customHeight="1">
      <c r="A704" s="65"/>
      <c r="B704" s="94"/>
      <c r="C704" s="94"/>
      <c r="D704" s="94"/>
      <c r="E704" s="94"/>
      <c r="F704" s="94"/>
      <c r="G704" s="94"/>
      <c r="H704" s="183"/>
      <c r="I704" s="136"/>
      <c r="J704" s="136"/>
      <c r="K704" s="136"/>
      <c r="L704" s="185" t="s">
        <v>9</v>
      </c>
      <c r="M704" s="23">
        <v>0</v>
      </c>
      <c r="N704" s="136"/>
      <c r="O704" s="187"/>
      <c r="P704" s="48"/>
      <c r="Q704" s="48"/>
    </row>
    <row r="705" spans="1:17" ht="20.100000000000001" customHeight="1">
      <c r="A705" s="65"/>
      <c r="B705" s="94"/>
      <c r="C705" s="94"/>
      <c r="D705" s="94"/>
      <c r="E705" s="94"/>
      <c r="F705" s="94"/>
      <c r="G705" s="94"/>
      <c r="H705" s="184">
        <v>2022</v>
      </c>
      <c r="I705" s="136"/>
      <c r="J705" s="136"/>
      <c r="K705" s="136"/>
      <c r="L705" s="185" t="s">
        <v>10</v>
      </c>
      <c r="M705" s="23">
        <v>0</v>
      </c>
      <c r="N705" s="136"/>
      <c r="O705" s="187"/>
      <c r="P705" s="48"/>
      <c r="Q705" s="48"/>
    </row>
    <row r="706" spans="1:17" ht="20.100000000000001" customHeight="1">
      <c r="A706" s="65"/>
      <c r="B706" s="94"/>
      <c r="C706" s="94"/>
      <c r="D706" s="94"/>
      <c r="E706" s="94"/>
      <c r="F706" s="94"/>
      <c r="G706" s="94"/>
      <c r="H706" s="184"/>
      <c r="I706" s="136"/>
      <c r="J706" s="136"/>
      <c r="K706" s="136"/>
      <c r="L706" s="185" t="s">
        <v>11</v>
      </c>
      <c r="M706" s="23">
        <v>0</v>
      </c>
      <c r="N706" s="136"/>
      <c r="O706" s="187"/>
      <c r="P706" s="48"/>
      <c r="Q706" s="48"/>
    </row>
    <row r="707" spans="1:17" ht="20.100000000000001" customHeight="1">
      <c r="A707" s="65"/>
      <c r="B707" s="94"/>
      <c r="C707" s="94"/>
      <c r="D707" s="94"/>
      <c r="E707" s="94"/>
      <c r="F707" s="94"/>
      <c r="G707" s="94"/>
      <c r="H707" s="184"/>
      <c r="I707" s="136"/>
      <c r="J707" s="136"/>
      <c r="K707" s="136"/>
      <c r="L707" s="185" t="s">
        <v>12</v>
      </c>
      <c r="M707" s="23">
        <v>0</v>
      </c>
      <c r="N707" s="136"/>
      <c r="O707" s="188"/>
      <c r="P707" s="48"/>
      <c r="Q707" s="48"/>
    </row>
    <row r="708" spans="1:17" ht="20.100000000000001" customHeight="1">
      <c r="A708" s="65">
        <v>112</v>
      </c>
      <c r="B708" s="94">
        <v>85202</v>
      </c>
      <c r="C708" s="94">
        <v>6050</v>
      </c>
      <c r="D708" s="94" t="s">
        <v>86</v>
      </c>
      <c r="E708" s="94"/>
      <c r="F708" s="94"/>
      <c r="G708" s="94" t="s">
        <v>69</v>
      </c>
      <c r="H708" s="183">
        <v>2022</v>
      </c>
      <c r="I708" s="136">
        <v>50000</v>
      </c>
      <c r="J708" s="136">
        <v>0</v>
      </c>
      <c r="K708" s="136">
        <v>0</v>
      </c>
      <c r="L708" s="185" t="s">
        <v>8</v>
      </c>
      <c r="M708" s="36">
        <f>M709+M710+M711+M712</f>
        <v>50000</v>
      </c>
      <c r="N708" s="136">
        <v>50000</v>
      </c>
      <c r="O708" s="186"/>
      <c r="P708" s="48"/>
      <c r="Q708" s="48"/>
    </row>
    <row r="709" spans="1:17" ht="20.100000000000001" customHeight="1">
      <c r="A709" s="65"/>
      <c r="B709" s="94"/>
      <c r="C709" s="94"/>
      <c r="D709" s="94"/>
      <c r="E709" s="94"/>
      <c r="F709" s="94"/>
      <c r="G709" s="94"/>
      <c r="H709" s="183"/>
      <c r="I709" s="136"/>
      <c r="J709" s="136"/>
      <c r="K709" s="136"/>
      <c r="L709" s="185" t="s">
        <v>9</v>
      </c>
      <c r="M709" s="23">
        <v>50000</v>
      </c>
      <c r="N709" s="136"/>
      <c r="O709" s="187"/>
      <c r="P709" s="48"/>
      <c r="Q709" s="48"/>
    </row>
    <row r="710" spans="1:17" ht="20.100000000000001" customHeight="1">
      <c r="A710" s="65"/>
      <c r="B710" s="94"/>
      <c r="C710" s="94"/>
      <c r="D710" s="94"/>
      <c r="E710" s="94"/>
      <c r="F710" s="94"/>
      <c r="G710" s="94"/>
      <c r="H710" s="184">
        <v>2022</v>
      </c>
      <c r="I710" s="136"/>
      <c r="J710" s="136"/>
      <c r="K710" s="136"/>
      <c r="L710" s="185" t="s">
        <v>10</v>
      </c>
      <c r="M710" s="23">
        <v>0</v>
      </c>
      <c r="N710" s="136"/>
      <c r="O710" s="187"/>
      <c r="P710" s="48"/>
      <c r="Q710" s="48"/>
    </row>
    <row r="711" spans="1:17" ht="20.100000000000001" customHeight="1">
      <c r="A711" s="65"/>
      <c r="B711" s="94"/>
      <c r="C711" s="94"/>
      <c r="D711" s="94"/>
      <c r="E711" s="94"/>
      <c r="F711" s="94"/>
      <c r="G711" s="94"/>
      <c r="H711" s="184"/>
      <c r="I711" s="136"/>
      <c r="J711" s="136"/>
      <c r="K711" s="136"/>
      <c r="L711" s="185" t="s">
        <v>11</v>
      </c>
      <c r="M711" s="23">
        <v>0</v>
      </c>
      <c r="N711" s="136"/>
      <c r="O711" s="187"/>
      <c r="P711" s="48"/>
      <c r="Q711" s="48"/>
    </row>
    <row r="712" spans="1:17" ht="20.100000000000001" customHeight="1">
      <c r="A712" s="65"/>
      <c r="B712" s="94"/>
      <c r="C712" s="94"/>
      <c r="D712" s="94"/>
      <c r="E712" s="94"/>
      <c r="F712" s="94"/>
      <c r="G712" s="94"/>
      <c r="H712" s="184"/>
      <c r="I712" s="136"/>
      <c r="J712" s="136"/>
      <c r="K712" s="136"/>
      <c r="L712" s="185" t="s">
        <v>12</v>
      </c>
      <c r="M712" s="23">
        <v>0</v>
      </c>
      <c r="N712" s="136"/>
      <c r="O712" s="188"/>
      <c r="P712" s="48"/>
      <c r="Q712" s="48"/>
    </row>
    <row r="713" spans="1:17" ht="20.100000000000001" customHeight="1">
      <c r="A713" s="65" t="s">
        <v>146</v>
      </c>
      <c r="B713" s="94">
        <v>85202</v>
      </c>
      <c r="C713" s="94">
        <v>6050</v>
      </c>
      <c r="D713" s="94" t="s">
        <v>151</v>
      </c>
      <c r="E713" s="94"/>
      <c r="F713" s="94"/>
      <c r="G713" s="94" t="s">
        <v>152</v>
      </c>
      <c r="H713" s="183">
        <v>2022</v>
      </c>
      <c r="I713" s="136">
        <v>817018</v>
      </c>
      <c r="J713" s="136">
        <v>0</v>
      </c>
      <c r="K713" s="136">
        <v>0</v>
      </c>
      <c r="L713" s="189" t="s">
        <v>8</v>
      </c>
      <c r="M713" s="36">
        <f>M714+M715+M716+M717</f>
        <v>817018</v>
      </c>
      <c r="N713" s="136">
        <v>817018</v>
      </c>
      <c r="O713" s="190"/>
      <c r="P713" s="48"/>
      <c r="Q713" s="48"/>
    </row>
    <row r="714" spans="1:17" ht="20.100000000000001" customHeight="1">
      <c r="A714" s="65"/>
      <c r="B714" s="94"/>
      <c r="C714" s="94"/>
      <c r="D714" s="94"/>
      <c r="E714" s="94"/>
      <c r="F714" s="94"/>
      <c r="G714" s="94"/>
      <c r="H714" s="183"/>
      <c r="I714" s="136"/>
      <c r="J714" s="136"/>
      <c r="K714" s="136"/>
      <c r="L714" s="185" t="s">
        <v>9</v>
      </c>
      <c r="M714" s="23">
        <v>817018</v>
      </c>
      <c r="N714" s="136"/>
      <c r="O714" s="191"/>
      <c r="P714" s="48"/>
      <c r="Q714" s="48"/>
    </row>
    <row r="715" spans="1:17" ht="20.100000000000001" customHeight="1">
      <c r="A715" s="65"/>
      <c r="B715" s="94"/>
      <c r="C715" s="94"/>
      <c r="D715" s="94"/>
      <c r="E715" s="94"/>
      <c r="F715" s="94"/>
      <c r="G715" s="94"/>
      <c r="H715" s="184">
        <v>2022</v>
      </c>
      <c r="I715" s="136"/>
      <c r="J715" s="136"/>
      <c r="K715" s="136"/>
      <c r="L715" s="185" t="s">
        <v>10</v>
      </c>
      <c r="M715" s="23">
        <v>0</v>
      </c>
      <c r="N715" s="136"/>
      <c r="O715" s="191"/>
      <c r="P715" s="48"/>
      <c r="Q715" s="48"/>
    </row>
    <row r="716" spans="1:17" ht="20.100000000000001" customHeight="1">
      <c r="A716" s="65"/>
      <c r="B716" s="94"/>
      <c r="C716" s="94"/>
      <c r="D716" s="94"/>
      <c r="E716" s="94"/>
      <c r="F716" s="94"/>
      <c r="G716" s="94"/>
      <c r="H716" s="184"/>
      <c r="I716" s="136"/>
      <c r="J716" s="136"/>
      <c r="K716" s="136"/>
      <c r="L716" s="185" t="s">
        <v>11</v>
      </c>
      <c r="M716" s="23">
        <v>0</v>
      </c>
      <c r="N716" s="136"/>
      <c r="O716" s="191"/>
      <c r="P716" s="48"/>
      <c r="Q716" s="48"/>
    </row>
    <row r="717" spans="1:17" ht="20.100000000000001" customHeight="1">
      <c r="A717" s="65"/>
      <c r="B717" s="94"/>
      <c r="C717" s="94"/>
      <c r="D717" s="94"/>
      <c r="E717" s="94"/>
      <c r="F717" s="94"/>
      <c r="G717" s="94"/>
      <c r="H717" s="184"/>
      <c r="I717" s="136"/>
      <c r="J717" s="136"/>
      <c r="K717" s="136"/>
      <c r="L717" s="185" t="s">
        <v>12</v>
      </c>
      <c r="M717" s="23">
        <v>0</v>
      </c>
      <c r="N717" s="136"/>
      <c r="O717" s="192"/>
      <c r="P717" s="48"/>
      <c r="Q717" s="48"/>
    </row>
    <row r="718" spans="1:17" ht="20.100000000000001" customHeight="1">
      <c r="A718" s="65" t="s">
        <v>149</v>
      </c>
      <c r="B718" s="94">
        <v>85202</v>
      </c>
      <c r="C718" s="94">
        <v>6050</v>
      </c>
      <c r="D718" s="94" t="s">
        <v>178</v>
      </c>
      <c r="E718" s="94"/>
      <c r="F718" s="94"/>
      <c r="G718" s="94" t="s">
        <v>150</v>
      </c>
      <c r="H718" s="183">
        <v>2022</v>
      </c>
      <c r="I718" s="136">
        <v>31119</v>
      </c>
      <c r="J718" s="136">
        <v>0</v>
      </c>
      <c r="K718" s="136">
        <v>0</v>
      </c>
      <c r="L718" s="185" t="s">
        <v>8</v>
      </c>
      <c r="M718" s="36">
        <f>M719+M720+M721+M722</f>
        <v>31119</v>
      </c>
      <c r="N718" s="136">
        <v>31119</v>
      </c>
      <c r="O718" s="186"/>
      <c r="P718" s="48"/>
      <c r="Q718" s="48"/>
    </row>
    <row r="719" spans="1:17" ht="20.100000000000001" customHeight="1">
      <c r="A719" s="65"/>
      <c r="B719" s="94"/>
      <c r="C719" s="94"/>
      <c r="D719" s="94"/>
      <c r="E719" s="94"/>
      <c r="F719" s="94"/>
      <c r="G719" s="94"/>
      <c r="H719" s="183"/>
      <c r="I719" s="136"/>
      <c r="J719" s="136"/>
      <c r="K719" s="136"/>
      <c r="L719" s="185" t="s">
        <v>9</v>
      </c>
      <c r="M719" s="23">
        <v>31119</v>
      </c>
      <c r="N719" s="136"/>
      <c r="O719" s="187"/>
      <c r="P719" s="48"/>
      <c r="Q719" s="48"/>
    </row>
    <row r="720" spans="1:17" ht="20.100000000000001" customHeight="1">
      <c r="A720" s="65"/>
      <c r="B720" s="94"/>
      <c r="C720" s="94"/>
      <c r="D720" s="94"/>
      <c r="E720" s="94"/>
      <c r="F720" s="94"/>
      <c r="G720" s="94"/>
      <c r="H720" s="184">
        <v>2022</v>
      </c>
      <c r="I720" s="136"/>
      <c r="J720" s="136"/>
      <c r="K720" s="136"/>
      <c r="L720" s="185" t="s">
        <v>10</v>
      </c>
      <c r="M720" s="23">
        <v>0</v>
      </c>
      <c r="N720" s="136"/>
      <c r="O720" s="187"/>
      <c r="P720" s="48"/>
      <c r="Q720" s="48"/>
    </row>
    <row r="721" spans="1:17" ht="20.100000000000001" customHeight="1">
      <c r="A721" s="65"/>
      <c r="B721" s="94"/>
      <c r="C721" s="94"/>
      <c r="D721" s="94"/>
      <c r="E721" s="94"/>
      <c r="F721" s="94"/>
      <c r="G721" s="94"/>
      <c r="H721" s="184"/>
      <c r="I721" s="136"/>
      <c r="J721" s="136"/>
      <c r="K721" s="136"/>
      <c r="L721" s="185" t="s">
        <v>11</v>
      </c>
      <c r="M721" s="23">
        <v>0</v>
      </c>
      <c r="N721" s="136"/>
      <c r="O721" s="187"/>
      <c r="P721" s="48"/>
      <c r="Q721" s="48"/>
    </row>
    <row r="722" spans="1:17" ht="20.100000000000001" customHeight="1">
      <c r="A722" s="65"/>
      <c r="B722" s="94"/>
      <c r="C722" s="94"/>
      <c r="D722" s="94"/>
      <c r="E722" s="94"/>
      <c r="F722" s="94"/>
      <c r="G722" s="94"/>
      <c r="H722" s="184"/>
      <c r="I722" s="136"/>
      <c r="J722" s="136"/>
      <c r="K722" s="136"/>
      <c r="L722" s="185" t="s">
        <v>12</v>
      </c>
      <c r="M722" s="23">
        <v>0</v>
      </c>
      <c r="N722" s="136"/>
      <c r="O722" s="188"/>
      <c r="P722" s="48"/>
      <c r="Q722" s="48"/>
    </row>
    <row r="723" spans="1:17" ht="20.100000000000001" customHeight="1">
      <c r="A723" s="193" t="s">
        <v>173</v>
      </c>
      <c r="B723" s="92">
        <v>85202</v>
      </c>
      <c r="C723" s="92">
        <v>6060</v>
      </c>
      <c r="D723" s="92" t="s">
        <v>174</v>
      </c>
      <c r="E723" s="92"/>
      <c r="F723" s="92"/>
      <c r="G723" s="92" t="s">
        <v>71</v>
      </c>
      <c r="H723" s="194">
        <v>2022</v>
      </c>
      <c r="I723" s="73">
        <v>27811</v>
      </c>
      <c r="J723" s="73">
        <v>0</v>
      </c>
      <c r="K723" s="73">
        <v>0</v>
      </c>
      <c r="L723" s="11" t="s">
        <v>8</v>
      </c>
      <c r="M723" s="36">
        <f>M724+M725+M726+M727</f>
        <v>27811</v>
      </c>
      <c r="N723" s="195">
        <v>27811</v>
      </c>
      <c r="O723" s="50"/>
      <c r="P723" s="43"/>
      <c r="Q723" s="43"/>
    </row>
    <row r="724" spans="1:17" ht="20.100000000000001" customHeight="1">
      <c r="A724" s="193"/>
      <c r="B724" s="92"/>
      <c r="C724" s="92"/>
      <c r="D724" s="92"/>
      <c r="E724" s="92"/>
      <c r="F724" s="92"/>
      <c r="G724" s="92"/>
      <c r="H724" s="194"/>
      <c r="I724" s="73"/>
      <c r="J724" s="73"/>
      <c r="K724" s="73"/>
      <c r="L724" s="11" t="s">
        <v>9</v>
      </c>
      <c r="M724" s="23">
        <v>27811</v>
      </c>
      <c r="N724" s="195"/>
      <c r="O724" s="51"/>
      <c r="P724" s="43"/>
      <c r="Q724" s="43"/>
    </row>
    <row r="725" spans="1:17" ht="20.100000000000001" customHeight="1">
      <c r="A725" s="193"/>
      <c r="B725" s="92"/>
      <c r="C725" s="92"/>
      <c r="D725" s="92"/>
      <c r="E725" s="92"/>
      <c r="F725" s="92"/>
      <c r="G725" s="92"/>
      <c r="H725" s="196">
        <v>2022</v>
      </c>
      <c r="I725" s="73"/>
      <c r="J725" s="73"/>
      <c r="K725" s="73"/>
      <c r="L725" s="11" t="s">
        <v>10</v>
      </c>
      <c r="M725" s="21">
        <v>0</v>
      </c>
      <c r="N725" s="195"/>
      <c r="O725" s="51"/>
      <c r="P725" s="43"/>
      <c r="Q725" s="43"/>
    </row>
    <row r="726" spans="1:17" ht="20.100000000000001" customHeight="1">
      <c r="A726" s="193"/>
      <c r="B726" s="92"/>
      <c r="C726" s="92"/>
      <c r="D726" s="92"/>
      <c r="E726" s="92"/>
      <c r="F726" s="92"/>
      <c r="G726" s="92"/>
      <c r="H726" s="196"/>
      <c r="I726" s="73"/>
      <c r="J726" s="73"/>
      <c r="K726" s="73"/>
      <c r="L726" s="11" t="s">
        <v>11</v>
      </c>
      <c r="M726" s="21">
        <v>0</v>
      </c>
      <c r="N726" s="195"/>
      <c r="O726" s="51"/>
      <c r="P726" s="43"/>
      <c r="Q726" s="43"/>
    </row>
    <row r="727" spans="1:17" ht="20.100000000000001" customHeight="1">
      <c r="A727" s="193"/>
      <c r="B727" s="92"/>
      <c r="C727" s="92"/>
      <c r="D727" s="92"/>
      <c r="E727" s="92"/>
      <c r="F727" s="92"/>
      <c r="G727" s="92"/>
      <c r="H727" s="196"/>
      <c r="I727" s="73"/>
      <c r="J727" s="73"/>
      <c r="K727" s="73"/>
      <c r="L727" s="11" t="s">
        <v>12</v>
      </c>
      <c r="M727" s="21">
        <v>0</v>
      </c>
      <c r="N727" s="195"/>
      <c r="O727" s="52"/>
      <c r="P727" s="43"/>
      <c r="Q727" s="43"/>
    </row>
    <row r="728" spans="1:17" ht="20.100000000000001" customHeight="1">
      <c r="A728" s="193">
        <v>113</v>
      </c>
      <c r="B728" s="92">
        <v>85202</v>
      </c>
      <c r="C728" s="92">
        <v>6050</v>
      </c>
      <c r="D728" s="92" t="s">
        <v>70</v>
      </c>
      <c r="E728" s="92"/>
      <c r="F728" s="92"/>
      <c r="G728" s="92" t="s">
        <v>71</v>
      </c>
      <c r="H728" s="194">
        <v>2022</v>
      </c>
      <c r="I728" s="73">
        <v>32328</v>
      </c>
      <c r="J728" s="73">
        <v>0</v>
      </c>
      <c r="K728" s="73">
        <v>0</v>
      </c>
      <c r="L728" s="11" t="s">
        <v>8</v>
      </c>
      <c r="M728" s="36">
        <f>M729+M730+M731+M732</f>
        <v>32328</v>
      </c>
      <c r="N728" s="195">
        <v>32328</v>
      </c>
      <c r="O728" s="50"/>
      <c r="P728" s="43"/>
      <c r="Q728" s="43"/>
    </row>
    <row r="729" spans="1:17" ht="20.100000000000001" customHeight="1">
      <c r="A729" s="193"/>
      <c r="B729" s="92"/>
      <c r="C729" s="92"/>
      <c r="D729" s="92"/>
      <c r="E729" s="92"/>
      <c r="F729" s="92"/>
      <c r="G729" s="92"/>
      <c r="H729" s="194"/>
      <c r="I729" s="73"/>
      <c r="J729" s="73"/>
      <c r="K729" s="73"/>
      <c r="L729" s="11" t="s">
        <v>9</v>
      </c>
      <c r="M729" s="23">
        <v>32328</v>
      </c>
      <c r="N729" s="195"/>
      <c r="O729" s="51"/>
      <c r="P729" s="43"/>
      <c r="Q729" s="43"/>
    </row>
    <row r="730" spans="1:17" ht="20.100000000000001" customHeight="1">
      <c r="A730" s="193"/>
      <c r="B730" s="92"/>
      <c r="C730" s="92"/>
      <c r="D730" s="92"/>
      <c r="E730" s="92"/>
      <c r="F730" s="92"/>
      <c r="G730" s="92"/>
      <c r="H730" s="196">
        <v>2022</v>
      </c>
      <c r="I730" s="73"/>
      <c r="J730" s="73"/>
      <c r="K730" s="73"/>
      <c r="L730" s="11" t="s">
        <v>10</v>
      </c>
      <c r="M730" s="21">
        <v>0</v>
      </c>
      <c r="N730" s="195"/>
      <c r="O730" s="51"/>
      <c r="P730" s="43"/>
      <c r="Q730" s="43"/>
    </row>
    <row r="731" spans="1:17" ht="20.100000000000001" customHeight="1">
      <c r="A731" s="193"/>
      <c r="B731" s="92"/>
      <c r="C731" s="92"/>
      <c r="D731" s="92"/>
      <c r="E731" s="92"/>
      <c r="F731" s="92"/>
      <c r="G731" s="92"/>
      <c r="H731" s="196"/>
      <c r="I731" s="73"/>
      <c r="J731" s="73"/>
      <c r="K731" s="73"/>
      <c r="L731" s="11" t="s">
        <v>11</v>
      </c>
      <c r="M731" s="21">
        <v>0</v>
      </c>
      <c r="N731" s="195"/>
      <c r="O731" s="51"/>
      <c r="P731" s="43"/>
      <c r="Q731" s="43"/>
    </row>
    <row r="732" spans="1:17" ht="20.100000000000001" customHeight="1">
      <c r="A732" s="193"/>
      <c r="B732" s="92"/>
      <c r="C732" s="92"/>
      <c r="D732" s="92"/>
      <c r="E732" s="92"/>
      <c r="F732" s="92"/>
      <c r="G732" s="92"/>
      <c r="H732" s="196"/>
      <c r="I732" s="73"/>
      <c r="J732" s="73"/>
      <c r="K732" s="73"/>
      <c r="L732" s="11" t="s">
        <v>12</v>
      </c>
      <c r="M732" s="21">
        <v>0</v>
      </c>
      <c r="N732" s="195"/>
      <c r="O732" s="52"/>
      <c r="P732" s="43"/>
      <c r="Q732" s="43"/>
    </row>
    <row r="733" spans="1:17" ht="20.100000000000001" customHeight="1">
      <c r="A733" s="193" t="s">
        <v>144</v>
      </c>
      <c r="B733" s="92">
        <v>85202</v>
      </c>
      <c r="C733" s="92">
        <v>6060</v>
      </c>
      <c r="D733" s="92" t="s">
        <v>145</v>
      </c>
      <c r="E733" s="92"/>
      <c r="F733" s="92"/>
      <c r="G733" s="92" t="s">
        <v>71</v>
      </c>
      <c r="H733" s="194">
        <v>2022</v>
      </c>
      <c r="I733" s="73">
        <v>39500</v>
      </c>
      <c r="J733" s="73">
        <v>0</v>
      </c>
      <c r="K733" s="73">
        <v>0</v>
      </c>
      <c r="L733" s="11" t="s">
        <v>8</v>
      </c>
      <c r="M733" s="36">
        <f>M734+M735+M736+M737</f>
        <v>39500</v>
      </c>
      <c r="N733" s="195">
        <v>39500</v>
      </c>
      <c r="O733" s="50"/>
      <c r="P733" s="43"/>
      <c r="Q733" s="43"/>
    </row>
    <row r="734" spans="1:17" ht="20.100000000000001" customHeight="1">
      <c r="A734" s="193"/>
      <c r="B734" s="92"/>
      <c r="C734" s="92"/>
      <c r="D734" s="92"/>
      <c r="E734" s="92"/>
      <c r="F734" s="92"/>
      <c r="G734" s="92"/>
      <c r="H734" s="194"/>
      <c r="I734" s="73"/>
      <c r="J734" s="73"/>
      <c r="K734" s="73"/>
      <c r="L734" s="11" t="s">
        <v>9</v>
      </c>
      <c r="M734" s="23">
        <v>39500</v>
      </c>
      <c r="N734" s="195"/>
      <c r="O734" s="51"/>
      <c r="P734" s="43"/>
      <c r="Q734" s="43"/>
    </row>
    <row r="735" spans="1:17" ht="20.100000000000001" customHeight="1">
      <c r="A735" s="193"/>
      <c r="B735" s="92"/>
      <c r="C735" s="92"/>
      <c r="D735" s="92"/>
      <c r="E735" s="92"/>
      <c r="F735" s="92"/>
      <c r="G735" s="92"/>
      <c r="H735" s="196">
        <v>2022</v>
      </c>
      <c r="I735" s="73"/>
      <c r="J735" s="73"/>
      <c r="K735" s="73"/>
      <c r="L735" s="11" t="s">
        <v>10</v>
      </c>
      <c r="M735" s="21">
        <v>0</v>
      </c>
      <c r="N735" s="195"/>
      <c r="O735" s="51"/>
      <c r="P735" s="43"/>
      <c r="Q735" s="43"/>
    </row>
    <row r="736" spans="1:17" ht="20.100000000000001" customHeight="1">
      <c r="A736" s="193"/>
      <c r="B736" s="92"/>
      <c r="C736" s="92"/>
      <c r="D736" s="92"/>
      <c r="E736" s="92"/>
      <c r="F736" s="92"/>
      <c r="G736" s="92"/>
      <c r="H736" s="196"/>
      <c r="I736" s="73"/>
      <c r="J736" s="73"/>
      <c r="K736" s="73"/>
      <c r="L736" s="11" t="s">
        <v>11</v>
      </c>
      <c r="M736" s="21">
        <v>0</v>
      </c>
      <c r="N736" s="195"/>
      <c r="O736" s="51"/>
      <c r="P736" s="43"/>
      <c r="Q736" s="43"/>
    </row>
    <row r="737" spans="1:17" ht="20.100000000000001" customHeight="1">
      <c r="A737" s="193"/>
      <c r="B737" s="92"/>
      <c r="C737" s="92"/>
      <c r="D737" s="92"/>
      <c r="E737" s="92"/>
      <c r="F737" s="92"/>
      <c r="G737" s="92"/>
      <c r="H737" s="196"/>
      <c r="I737" s="73"/>
      <c r="J737" s="73"/>
      <c r="K737" s="73"/>
      <c r="L737" s="11" t="s">
        <v>12</v>
      </c>
      <c r="M737" s="21">
        <v>0</v>
      </c>
      <c r="N737" s="195"/>
      <c r="O737" s="52"/>
      <c r="P737" s="43"/>
      <c r="Q737" s="43"/>
    </row>
    <row r="738" spans="1:17" ht="20.100000000000001" customHeight="1">
      <c r="A738" s="65" t="s">
        <v>148</v>
      </c>
      <c r="B738" s="94">
        <v>85202</v>
      </c>
      <c r="C738" s="94">
        <v>6060</v>
      </c>
      <c r="D738" s="94" t="s">
        <v>147</v>
      </c>
      <c r="E738" s="94"/>
      <c r="F738" s="94"/>
      <c r="G738" s="94" t="s">
        <v>69</v>
      </c>
      <c r="H738" s="183">
        <v>2022</v>
      </c>
      <c r="I738" s="136">
        <v>173123</v>
      </c>
      <c r="J738" s="136">
        <v>0</v>
      </c>
      <c r="K738" s="136">
        <v>0</v>
      </c>
      <c r="L738" s="185" t="s">
        <v>8</v>
      </c>
      <c r="M738" s="36">
        <f>M739+M740+M741+M742</f>
        <v>173123</v>
      </c>
      <c r="N738" s="136">
        <v>173123</v>
      </c>
      <c r="O738" s="186"/>
      <c r="P738" s="48"/>
      <c r="Q738" s="48"/>
    </row>
    <row r="739" spans="1:17" ht="20.100000000000001" customHeight="1">
      <c r="A739" s="65"/>
      <c r="B739" s="94"/>
      <c r="C739" s="94"/>
      <c r="D739" s="94"/>
      <c r="E739" s="94"/>
      <c r="F739" s="94"/>
      <c r="G739" s="94"/>
      <c r="H739" s="183"/>
      <c r="I739" s="136"/>
      <c r="J739" s="136"/>
      <c r="K739" s="136"/>
      <c r="L739" s="185" t="s">
        <v>9</v>
      </c>
      <c r="M739" s="23">
        <v>53123</v>
      </c>
      <c r="N739" s="136"/>
      <c r="O739" s="187"/>
      <c r="P739" s="48"/>
      <c r="Q739" s="48"/>
    </row>
    <row r="740" spans="1:17" ht="20.100000000000001" customHeight="1">
      <c r="A740" s="65"/>
      <c r="B740" s="94"/>
      <c r="C740" s="94"/>
      <c r="D740" s="94"/>
      <c r="E740" s="94"/>
      <c r="F740" s="94"/>
      <c r="G740" s="94"/>
      <c r="H740" s="184">
        <v>2022</v>
      </c>
      <c r="I740" s="136"/>
      <c r="J740" s="136"/>
      <c r="K740" s="136"/>
      <c r="L740" s="185" t="s">
        <v>10</v>
      </c>
      <c r="M740" s="23">
        <v>0</v>
      </c>
      <c r="N740" s="136"/>
      <c r="O740" s="187"/>
      <c r="P740" s="48"/>
      <c r="Q740" s="48"/>
    </row>
    <row r="741" spans="1:17" ht="20.100000000000001" customHeight="1">
      <c r="A741" s="65"/>
      <c r="B741" s="94"/>
      <c r="C741" s="94"/>
      <c r="D741" s="94"/>
      <c r="E741" s="94"/>
      <c r="F741" s="94"/>
      <c r="G741" s="94"/>
      <c r="H741" s="184"/>
      <c r="I741" s="136"/>
      <c r="J741" s="136"/>
      <c r="K741" s="136"/>
      <c r="L741" s="185" t="s">
        <v>11</v>
      </c>
      <c r="M741" s="23">
        <v>0</v>
      </c>
      <c r="N741" s="136"/>
      <c r="O741" s="187"/>
      <c r="P741" s="48"/>
      <c r="Q741" s="48"/>
    </row>
    <row r="742" spans="1:17" ht="20.100000000000001" customHeight="1">
      <c r="A742" s="65"/>
      <c r="B742" s="94"/>
      <c r="C742" s="94"/>
      <c r="D742" s="94"/>
      <c r="E742" s="94"/>
      <c r="F742" s="94"/>
      <c r="G742" s="94"/>
      <c r="H742" s="184"/>
      <c r="I742" s="136"/>
      <c r="J742" s="136"/>
      <c r="K742" s="136"/>
      <c r="L742" s="185" t="s">
        <v>12</v>
      </c>
      <c r="M742" s="23">
        <v>120000</v>
      </c>
      <c r="N742" s="136"/>
      <c r="O742" s="188"/>
      <c r="P742" s="48"/>
      <c r="Q742" s="48"/>
    </row>
    <row r="743" spans="1:17" ht="20.100000000000001" customHeight="1">
      <c r="A743" s="65" t="s">
        <v>153</v>
      </c>
      <c r="B743" s="94">
        <v>85202</v>
      </c>
      <c r="C743" s="94">
        <v>6060</v>
      </c>
      <c r="D743" s="94" t="s">
        <v>157</v>
      </c>
      <c r="E743" s="94"/>
      <c r="F743" s="94"/>
      <c r="G743" s="94" t="s">
        <v>152</v>
      </c>
      <c r="H743" s="183">
        <v>2022</v>
      </c>
      <c r="I743" s="136">
        <v>158930</v>
      </c>
      <c r="J743" s="136">
        <v>0</v>
      </c>
      <c r="K743" s="136">
        <v>0</v>
      </c>
      <c r="L743" s="185" t="s">
        <v>8</v>
      </c>
      <c r="M743" s="36">
        <f>M744+M745+M746+M747</f>
        <v>158930</v>
      </c>
      <c r="N743" s="136">
        <v>158930</v>
      </c>
      <c r="O743" s="186"/>
      <c r="P743" s="48"/>
      <c r="Q743" s="48"/>
    </row>
    <row r="744" spans="1:17" ht="20.100000000000001" customHeight="1">
      <c r="A744" s="65"/>
      <c r="B744" s="94"/>
      <c r="C744" s="94"/>
      <c r="D744" s="94"/>
      <c r="E744" s="94"/>
      <c r="F744" s="94"/>
      <c r="G744" s="94"/>
      <c r="H744" s="183"/>
      <c r="I744" s="136"/>
      <c r="J744" s="136"/>
      <c r="K744" s="136"/>
      <c r="L744" s="185" t="s">
        <v>9</v>
      </c>
      <c r="M744" s="23">
        <v>38930</v>
      </c>
      <c r="N744" s="136"/>
      <c r="O744" s="187"/>
      <c r="P744" s="48"/>
      <c r="Q744" s="48"/>
    </row>
    <row r="745" spans="1:17" ht="20.100000000000001" customHeight="1">
      <c r="A745" s="65"/>
      <c r="B745" s="94"/>
      <c r="C745" s="94"/>
      <c r="D745" s="94"/>
      <c r="E745" s="94"/>
      <c r="F745" s="94"/>
      <c r="G745" s="94"/>
      <c r="H745" s="184">
        <v>2022</v>
      </c>
      <c r="I745" s="136"/>
      <c r="J745" s="136"/>
      <c r="K745" s="136"/>
      <c r="L745" s="185" t="s">
        <v>10</v>
      </c>
      <c r="M745" s="23">
        <v>0</v>
      </c>
      <c r="N745" s="136"/>
      <c r="O745" s="187"/>
      <c r="P745" s="48"/>
      <c r="Q745" s="48"/>
    </row>
    <row r="746" spans="1:17" ht="20.100000000000001" customHeight="1">
      <c r="A746" s="65"/>
      <c r="B746" s="94"/>
      <c r="C746" s="94"/>
      <c r="D746" s="94"/>
      <c r="E746" s="94"/>
      <c r="F746" s="94"/>
      <c r="G746" s="94"/>
      <c r="H746" s="184"/>
      <c r="I746" s="136"/>
      <c r="J746" s="136"/>
      <c r="K746" s="136"/>
      <c r="L746" s="185" t="s">
        <v>11</v>
      </c>
      <c r="M746" s="23">
        <v>0</v>
      </c>
      <c r="N746" s="136"/>
      <c r="O746" s="187"/>
      <c r="P746" s="48"/>
      <c r="Q746" s="48"/>
    </row>
    <row r="747" spans="1:17" ht="20.100000000000001" customHeight="1">
      <c r="A747" s="65"/>
      <c r="B747" s="94"/>
      <c r="C747" s="94"/>
      <c r="D747" s="94"/>
      <c r="E747" s="94"/>
      <c r="F747" s="94"/>
      <c r="G747" s="94"/>
      <c r="H747" s="184"/>
      <c r="I747" s="136"/>
      <c r="J747" s="136"/>
      <c r="K747" s="136"/>
      <c r="L747" s="185" t="s">
        <v>12</v>
      </c>
      <c r="M747" s="23">
        <v>120000</v>
      </c>
      <c r="N747" s="136"/>
      <c r="O747" s="188"/>
      <c r="P747" s="48"/>
      <c r="Q747" s="48"/>
    </row>
    <row r="748" spans="1:17" ht="20.100000000000001" customHeight="1">
      <c r="A748" s="65" t="s">
        <v>155</v>
      </c>
      <c r="B748" s="94">
        <v>85202</v>
      </c>
      <c r="C748" s="94">
        <v>6060</v>
      </c>
      <c r="D748" s="94" t="s">
        <v>154</v>
      </c>
      <c r="E748" s="94"/>
      <c r="F748" s="94"/>
      <c r="G748" s="94" t="s">
        <v>150</v>
      </c>
      <c r="H748" s="183">
        <v>2022</v>
      </c>
      <c r="I748" s="136">
        <v>159408</v>
      </c>
      <c r="J748" s="136">
        <v>0</v>
      </c>
      <c r="K748" s="136">
        <v>0</v>
      </c>
      <c r="L748" s="185" t="s">
        <v>8</v>
      </c>
      <c r="M748" s="36">
        <f>M749+M750+M751+M752</f>
        <v>159408</v>
      </c>
      <c r="N748" s="136">
        <v>159408</v>
      </c>
      <c r="O748" s="186"/>
      <c r="P748" s="48"/>
      <c r="Q748" s="48"/>
    </row>
    <row r="749" spans="1:17" ht="20.100000000000001" customHeight="1">
      <c r="A749" s="65"/>
      <c r="B749" s="94"/>
      <c r="C749" s="94"/>
      <c r="D749" s="94"/>
      <c r="E749" s="94"/>
      <c r="F749" s="94"/>
      <c r="G749" s="94"/>
      <c r="H749" s="183"/>
      <c r="I749" s="136"/>
      <c r="J749" s="136"/>
      <c r="K749" s="136"/>
      <c r="L749" s="185" t="s">
        <v>9</v>
      </c>
      <c r="M749" s="23">
        <v>39408</v>
      </c>
      <c r="N749" s="136"/>
      <c r="O749" s="187"/>
      <c r="P749" s="48"/>
      <c r="Q749" s="48"/>
    </row>
    <row r="750" spans="1:17" ht="20.100000000000001" customHeight="1">
      <c r="A750" s="65"/>
      <c r="B750" s="94"/>
      <c r="C750" s="94"/>
      <c r="D750" s="94"/>
      <c r="E750" s="94"/>
      <c r="F750" s="94"/>
      <c r="G750" s="94"/>
      <c r="H750" s="184">
        <v>2022</v>
      </c>
      <c r="I750" s="136"/>
      <c r="J750" s="136"/>
      <c r="K750" s="136"/>
      <c r="L750" s="185" t="s">
        <v>10</v>
      </c>
      <c r="M750" s="23">
        <v>0</v>
      </c>
      <c r="N750" s="136"/>
      <c r="O750" s="187"/>
      <c r="P750" s="48"/>
      <c r="Q750" s="48"/>
    </row>
    <row r="751" spans="1:17" ht="20.100000000000001" customHeight="1">
      <c r="A751" s="65"/>
      <c r="B751" s="94"/>
      <c r="C751" s="94"/>
      <c r="D751" s="94"/>
      <c r="E751" s="94"/>
      <c r="F751" s="94"/>
      <c r="G751" s="94"/>
      <c r="H751" s="184"/>
      <c r="I751" s="136"/>
      <c r="J751" s="136"/>
      <c r="K751" s="136"/>
      <c r="L751" s="185" t="s">
        <v>11</v>
      </c>
      <c r="M751" s="23">
        <v>0</v>
      </c>
      <c r="N751" s="136"/>
      <c r="O751" s="187"/>
      <c r="P751" s="48"/>
      <c r="Q751" s="48"/>
    </row>
    <row r="752" spans="1:17" ht="20.100000000000001" customHeight="1">
      <c r="A752" s="65"/>
      <c r="B752" s="94"/>
      <c r="C752" s="94"/>
      <c r="D752" s="94"/>
      <c r="E752" s="94"/>
      <c r="F752" s="94"/>
      <c r="G752" s="94"/>
      <c r="H752" s="184"/>
      <c r="I752" s="136"/>
      <c r="J752" s="136"/>
      <c r="K752" s="136"/>
      <c r="L752" s="185" t="s">
        <v>12</v>
      </c>
      <c r="M752" s="23">
        <v>120000</v>
      </c>
      <c r="N752" s="136"/>
      <c r="O752" s="188"/>
      <c r="P752" s="48"/>
      <c r="Q752" s="48"/>
    </row>
    <row r="753" spans="1:17" ht="20.100000000000001" customHeight="1">
      <c r="A753" s="65" t="s">
        <v>156</v>
      </c>
      <c r="B753" s="94">
        <v>85202</v>
      </c>
      <c r="C753" s="94">
        <v>6060</v>
      </c>
      <c r="D753" s="94" t="s">
        <v>172</v>
      </c>
      <c r="E753" s="94"/>
      <c r="F753" s="94"/>
      <c r="G753" s="94" t="s">
        <v>150</v>
      </c>
      <c r="H753" s="183">
        <v>2022</v>
      </c>
      <c r="I753" s="136">
        <v>79335</v>
      </c>
      <c r="J753" s="136">
        <v>0</v>
      </c>
      <c r="K753" s="136">
        <v>0</v>
      </c>
      <c r="L753" s="185" t="s">
        <v>8</v>
      </c>
      <c r="M753" s="36">
        <f>M754+M755+M756+M757</f>
        <v>79335</v>
      </c>
      <c r="N753" s="136">
        <v>79335</v>
      </c>
      <c r="O753" s="186"/>
      <c r="P753" s="48"/>
      <c r="Q753" s="48"/>
    </row>
    <row r="754" spans="1:17" ht="20.100000000000001" customHeight="1">
      <c r="A754" s="65"/>
      <c r="B754" s="94"/>
      <c r="C754" s="94"/>
      <c r="D754" s="94"/>
      <c r="E754" s="94"/>
      <c r="F754" s="94"/>
      <c r="G754" s="94"/>
      <c r="H754" s="183"/>
      <c r="I754" s="136"/>
      <c r="J754" s="136"/>
      <c r="K754" s="136"/>
      <c r="L754" s="185" t="s">
        <v>9</v>
      </c>
      <c r="M754" s="23">
        <v>79335</v>
      </c>
      <c r="N754" s="136"/>
      <c r="O754" s="187"/>
      <c r="P754" s="48"/>
      <c r="Q754" s="48"/>
    </row>
    <row r="755" spans="1:17" ht="20.100000000000001" customHeight="1">
      <c r="A755" s="65"/>
      <c r="B755" s="94"/>
      <c r="C755" s="94"/>
      <c r="D755" s="94"/>
      <c r="E755" s="94"/>
      <c r="F755" s="94"/>
      <c r="G755" s="94"/>
      <c r="H755" s="184">
        <v>2022</v>
      </c>
      <c r="I755" s="136"/>
      <c r="J755" s="136"/>
      <c r="K755" s="136"/>
      <c r="L755" s="185" t="s">
        <v>10</v>
      </c>
      <c r="M755" s="23">
        <v>0</v>
      </c>
      <c r="N755" s="136"/>
      <c r="O755" s="187"/>
      <c r="P755" s="48"/>
      <c r="Q755" s="48"/>
    </row>
    <row r="756" spans="1:17" ht="20.100000000000001" customHeight="1">
      <c r="A756" s="65"/>
      <c r="B756" s="94"/>
      <c r="C756" s="94"/>
      <c r="D756" s="94"/>
      <c r="E756" s="94"/>
      <c r="F756" s="94"/>
      <c r="G756" s="94"/>
      <c r="H756" s="184"/>
      <c r="I756" s="136"/>
      <c r="J756" s="136"/>
      <c r="K756" s="136"/>
      <c r="L756" s="185" t="s">
        <v>11</v>
      </c>
      <c r="M756" s="23">
        <v>0</v>
      </c>
      <c r="N756" s="136"/>
      <c r="O756" s="187"/>
      <c r="P756" s="48"/>
      <c r="Q756" s="48"/>
    </row>
    <row r="757" spans="1:17" ht="20.100000000000001" customHeight="1">
      <c r="A757" s="65"/>
      <c r="B757" s="94"/>
      <c r="C757" s="94"/>
      <c r="D757" s="94"/>
      <c r="E757" s="94"/>
      <c r="F757" s="94"/>
      <c r="G757" s="94"/>
      <c r="H757" s="184"/>
      <c r="I757" s="136"/>
      <c r="J757" s="136"/>
      <c r="K757" s="136"/>
      <c r="L757" s="185" t="s">
        <v>12</v>
      </c>
      <c r="M757" s="23">
        <v>0</v>
      </c>
      <c r="N757" s="136"/>
      <c r="O757" s="188"/>
      <c r="P757" s="48"/>
      <c r="Q757" s="48"/>
    </row>
    <row r="758" spans="1:17" ht="20.100000000000001" customHeight="1">
      <c r="A758" s="133" t="s">
        <v>103</v>
      </c>
      <c r="B758" s="197"/>
      <c r="C758" s="197"/>
      <c r="D758" s="197"/>
      <c r="E758" s="197"/>
      <c r="F758" s="197"/>
      <c r="G758" s="197"/>
      <c r="H758" s="197"/>
      <c r="I758" s="198">
        <f>SUM(I763:I777)</f>
        <v>3038700</v>
      </c>
      <c r="J758" s="181">
        <f>SUM(J763:J777)</f>
        <v>64611</v>
      </c>
      <c r="K758" s="181">
        <f>SUM(K763:K777)</f>
        <v>0</v>
      </c>
      <c r="L758" s="173" t="s">
        <v>8</v>
      </c>
      <c r="M758" s="170">
        <f>SUM(M759:M762)</f>
        <v>2974089</v>
      </c>
      <c r="N758" s="182">
        <f>SUM(N763:N777)</f>
        <v>117889</v>
      </c>
      <c r="O758" s="172"/>
      <c r="P758" s="198"/>
      <c r="Q758" s="198"/>
    </row>
    <row r="759" spans="1:17" ht="20.100000000000001" customHeight="1">
      <c r="A759" s="197"/>
      <c r="B759" s="197"/>
      <c r="C759" s="197"/>
      <c r="D759" s="197"/>
      <c r="E759" s="197"/>
      <c r="F759" s="197"/>
      <c r="G759" s="197"/>
      <c r="H759" s="197"/>
      <c r="I759" s="198"/>
      <c r="J759" s="181"/>
      <c r="K759" s="181"/>
      <c r="L759" s="28" t="s">
        <v>9</v>
      </c>
      <c r="M759" s="170">
        <f>M764+M769+M774</f>
        <v>623129</v>
      </c>
      <c r="N759" s="182"/>
      <c r="O759" s="157"/>
      <c r="P759" s="198"/>
      <c r="Q759" s="198"/>
    </row>
    <row r="760" spans="1:17" ht="20.100000000000001" customHeight="1">
      <c r="A760" s="197"/>
      <c r="B760" s="197"/>
      <c r="C760" s="197"/>
      <c r="D760" s="197"/>
      <c r="E760" s="197"/>
      <c r="F760" s="197"/>
      <c r="G760" s="197"/>
      <c r="H760" s="197"/>
      <c r="I760" s="198"/>
      <c r="J760" s="181"/>
      <c r="K760" s="181"/>
      <c r="L760" s="28" t="s">
        <v>10</v>
      </c>
      <c r="M760" s="170">
        <f t="shared" ref="M760:M762" si="14">M765+M770+M775</f>
        <v>0</v>
      </c>
      <c r="N760" s="182"/>
      <c r="O760" s="157"/>
      <c r="P760" s="198"/>
      <c r="Q760" s="198"/>
    </row>
    <row r="761" spans="1:17" ht="20.100000000000001" customHeight="1">
      <c r="A761" s="197"/>
      <c r="B761" s="197"/>
      <c r="C761" s="197"/>
      <c r="D761" s="197"/>
      <c r="E761" s="197"/>
      <c r="F761" s="197"/>
      <c r="G761" s="197"/>
      <c r="H761" s="197"/>
      <c r="I761" s="198"/>
      <c r="J761" s="181"/>
      <c r="K761" s="181"/>
      <c r="L761" s="28" t="s">
        <v>11</v>
      </c>
      <c r="M761" s="170">
        <f t="shared" si="14"/>
        <v>0</v>
      </c>
      <c r="N761" s="182"/>
      <c r="O761" s="157"/>
      <c r="P761" s="198"/>
      <c r="Q761" s="198"/>
    </row>
    <row r="762" spans="1:17" ht="20.100000000000001" customHeight="1">
      <c r="A762" s="197"/>
      <c r="B762" s="197"/>
      <c r="C762" s="197"/>
      <c r="D762" s="197"/>
      <c r="E762" s="197"/>
      <c r="F762" s="197"/>
      <c r="G762" s="197"/>
      <c r="H762" s="197"/>
      <c r="I762" s="198"/>
      <c r="J762" s="181"/>
      <c r="K762" s="181"/>
      <c r="L762" s="28" t="s">
        <v>12</v>
      </c>
      <c r="M762" s="170">
        <f t="shared" si="14"/>
        <v>2350960</v>
      </c>
      <c r="N762" s="182"/>
      <c r="O762" s="161"/>
      <c r="P762" s="198"/>
      <c r="Q762" s="198"/>
    </row>
    <row r="763" spans="1:17" s="5" customFormat="1" ht="20.100000000000001" customHeight="1">
      <c r="A763" s="119">
        <v>114</v>
      </c>
      <c r="B763" s="92">
        <v>85220</v>
      </c>
      <c r="C763" s="119">
        <v>6050</v>
      </c>
      <c r="D763" s="92" t="s">
        <v>89</v>
      </c>
      <c r="E763" s="92"/>
      <c r="F763" s="92"/>
      <c r="G763" s="92" t="s">
        <v>69</v>
      </c>
      <c r="H763" s="119">
        <v>2021</v>
      </c>
      <c r="I763" s="73">
        <f>SUM(J763:K767,M763,P763)</f>
        <v>82500</v>
      </c>
      <c r="J763" s="73">
        <v>64611</v>
      </c>
      <c r="K763" s="73">
        <v>0</v>
      </c>
      <c r="L763" s="11" t="s">
        <v>8</v>
      </c>
      <c r="M763" s="22">
        <f>SUM(M764:M767)</f>
        <v>17889</v>
      </c>
      <c r="N763" s="73">
        <v>17889</v>
      </c>
      <c r="O763" s="50"/>
      <c r="P763" s="199"/>
      <c r="Q763" s="199"/>
    </row>
    <row r="764" spans="1:17" s="5" customFormat="1" ht="20.100000000000001" customHeight="1">
      <c r="A764" s="119"/>
      <c r="B764" s="92"/>
      <c r="C764" s="119"/>
      <c r="D764" s="92"/>
      <c r="E764" s="92"/>
      <c r="F764" s="92"/>
      <c r="G764" s="92"/>
      <c r="H764" s="119"/>
      <c r="I764" s="73"/>
      <c r="J764" s="73"/>
      <c r="K764" s="73"/>
      <c r="L764" s="11" t="s">
        <v>9</v>
      </c>
      <c r="M764" s="21">
        <v>17889</v>
      </c>
      <c r="N764" s="73"/>
      <c r="O764" s="51"/>
      <c r="P764" s="199"/>
      <c r="Q764" s="199"/>
    </row>
    <row r="765" spans="1:17" s="5" customFormat="1" ht="20.100000000000001" customHeight="1">
      <c r="A765" s="119"/>
      <c r="B765" s="92"/>
      <c r="C765" s="119"/>
      <c r="D765" s="92"/>
      <c r="E765" s="92"/>
      <c r="F765" s="92"/>
      <c r="G765" s="92"/>
      <c r="H765" s="119">
        <v>2022</v>
      </c>
      <c r="I765" s="73"/>
      <c r="J765" s="73"/>
      <c r="K765" s="73"/>
      <c r="L765" s="11" t="s">
        <v>10</v>
      </c>
      <c r="M765" s="21">
        <v>0</v>
      </c>
      <c r="N765" s="73"/>
      <c r="O765" s="51"/>
      <c r="P765" s="199"/>
      <c r="Q765" s="199"/>
    </row>
    <row r="766" spans="1:17" s="5" customFormat="1" ht="20.100000000000001" customHeight="1">
      <c r="A766" s="119"/>
      <c r="B766" s="92"/>
      <c r="C766" s="119"/>
      <c r="D766" s="92"/>
      <c r="E766" s="92"/>
      <c r="F766" s="92"/>
      <c r="G766" s="92"/>
      <c r="H766" s="119"/>
      <c r="I766" s="73"/>
      <c r="J766" s="73"/>
      <c r="K766" s="73"/>
      <c r="L766" s="11" t="s">
        <v>11</v>
      </c>
      <c r="M766" s="21">
        <v>0</v>
      </c>
      <c r="N766" s="73"/>
      <c r="O766" s="51"/>
      <c r="P766" s="199"/>
      <c r="Q766" s="199"/>
    </row>
    <row r="767" spans="1:17" s="5" customFormat="1" ht="20.100000000000001" customHeight="1">
      <c r="A767" s="119"/>
      <c r="B767" s="92"/>
      <c r="C767" s="119"/>
      <c r="D767" s="92"/>
      <c r="E767" s="92"/>
      <c r="F767" s="92"/>
      <c r="G767" s="92"/>
      <c r="H767" s="119"/>
      <c r="I767" s="73"/>
      <c r="J767" s="73"/>
      <c r="K767" s="73"/>
      <c r="L767" s="11" t="s">
        <v>12</v>
      </c>
      <c r="M767" s="21">
        <v>0</v>
      </c>
      <c r="N767" s="73"/>
      <c r="O767" s="52"/>
      <c r="P767" s="199"/>
      <c r="Q767" s="199"/>
    </row>
    <row r="768" spans="1:17" ht="20.100000000000001" customHeight="1">
      <c r="A768" s="119">
        <v>115</v>
      </c>
      <c r="B768" s="92">
        <v>85220</v>
      </c>
      <c r="C768" s="119">
        <v>6050</v>
      </c>
      <c r="D768" s="92" t="s">
        <v>88</v>
      </c>
      <c r="E768" s="92"/>
      <c r="F768" s="92"/>
      <c r="G768" s="92" t="s">
        <v>69</v>
      </c>
      <c r="H768" s="119">
        <v>2022</v>
      </c>
      <c r="I768" s="73">
        <f>SUM(J768:K772,M768)</f>
        <v>2856200</v>
      </c>
      <c r="J768" s="73">
        <v>0</v>
      </c>
      <c r="K768" s="73">
        <v>0</v>
      </c>
      <c r="L768" s="11" t="s">
        <v>8</v>
      </c>
      <c r="M768" s="22">
        <f>SUM(M769:M772)</f>
        <v>2856200</v>
      </c>
      <c r="N768" s="73">
        <v>0</v>
      </c>
      <c r="O768" s="50"/>
      <c r="P768" s="199"/>
      <c r="Q768" s="199"/>
    </row>
    <row r="769" spans="1:17" ht="20.100000000000001" customHeight="1">
      <c r="A769" s="119"/>
      <c r="B769" s="92"/>
      <c r="C769" s="119"/>
      <c r="D769" s="92"/>
      <c r="E769" s="92"/>
      <c r="F769" s="92"/>
      <c r="G769" s="92"/>
      <c r="H769" s="119"/>
      <c r="I769" s="73"/>
      <c r="J769" s="73"/>
      <c r="K769" s="73"/>
      <c r="L769" s="11" t="s">
        <v>9</v>
      </c>
      <c r="M769" s="21">
        <v>505240</v>
      </c>
      <c r="N769" s="73"/>
      <c r="O769" s="51"/>
      <c r="P769" s="199"/>
      <c r="Q769" s="199"/>
    </row>
    <row r="770" spans="1:17" ht="20.100000000000001" customHeight="1">
      <c r="A770" s="119"/>
      <c r="B770" s="92"/>
      <c r="C770" s="119"/>
      <c r="D770" s="92"/>
      <c r="E770" s="92"/>
      <c r="F770" s="92"/>
      <c r="G770" s="92"/>
      <c r="H770" s="119">
        <v>2023</v>
      </c>
      <c r="I770" s="73"/>
      <c r="J770" s="73"/>
      <c r="K770" s="73"/>
      <c r="L770" s="11" t="s">
        <v>10</v>
      </c>
      <c r="M770" s="21">
        <v>0</v>
      </c>
      <c r="N770" s="73"/>
      <c r="O770" s="51"/>
      <c r="P770" s="199"/>
      <c r="Q770" s="199"/>
    </row>
    <row r="771" spans="1:17" ht="20.100000000000001" customHeight="1">
      <c r="A771" s="119"/>
      <c r="B771" s="92"/>
      <c r="C771" s="119"/>
      <c r="D771" s="92"/>
      <c r="E771" s="92"/>
      <c r="F771" s="92"/>
      <c r="G771" s="92"/>
      <c r="H771" s="119"/>
      <c r="I771" s="73"/>
      <c r="J771" s="73"/>
      <c r="K771" s="73"/>
      <c r="L771" s="11" t="s">
        <v>11</v>
      </c>
      <c r="M771" s="21">
        <v>0</v>
      </c>
      <c r="N771" s="73"/>
      <c r="O771" s="51"/>
      <c r="P771" s="199"/>
      <c r="Q771" s="199"/>
    </row>
    <row r="772" spans="1:17" ht="20.100000000000001" customHeight="1">
      <c r="A772" s="119"/>
      <c r="B772" s="92"/>
      <c r="C772" s="119"/>
      <c r="D772" s="92"/>
      <c r="E772" s="92"/>
      <c r="F772" s="92"/>
      <c r="G772" s="92"/>
      <c r="H772" s="119"/>
      <c r="I772" s="73"/>
      <c r="J772" s="73"/>
      <c r="K772" s="73"/>
      <c r="L772" s="11" t="s">
        <v>12</v>
      </c>
      <c r="M772" s="21">
        <v>2350960</v>
      </c>
      <c r="N772" s="73"/>
      <c r="O772" s="52"/>
      <c r="P772" s="199"/>
      <c r="Q772" s="199"/>
    </row>
    <row r="773" spans="1:17" ht="20.100000000000001" customHeight="1">
      <c r="A773" s="119" t="s">
        <v>229</v>
      </c>
      <c r="B773" s="92">
        <v>85220</v>
      </c>
      <c r="C773" s="119">
        <v>6050</v>
      </c>
      <c r="D773" s="92" t="s">
        <v>230</v>
      </c>
      <c r="E773" s="92"/>
      <c r="F773" s="92"/>
      <c r="G773" s="92" t="s">
        <v>69</v>
      </c>
      <c r="H773" s="119">
        <v>2022</v>
      </c>
      <c r="I773" s="73">
        <f>SUM(J773:K777,M773)</f>
        <v>100000</v>
      </c>
      <c r="J773" s="73">
        <v>0</v>
      </c>
      <c r="K773" s="73">
        <v>0</v>
      </c>
      <c r="L773" s="200" t="s">
        <v>8</v>
      </c>
      <c r="M773" s="22">
        <f>SUM(M774:M777)</f>
        <v>100000</v>
      </c>
      <c r="N773" s="73">
        <v>100000</v>
      </c>
      <c r="O773" s="201"/>
      <c r="P773" s="199"/>
      <c r="Q773" s="199"/>
    </row>
    <row r="774" spans="1:17" ht="20.100000000000001" customHeight="1">
      <c r="A774" s="119"/>
      <c r="B774" s="92"/>
      <c r="C774" s="119"/>
      <c r="D774" s="92"/>
      <c r="E774" s="92"/>
      <c r="F774" s="92"/>
      <c r="G774" s="92"/>
      <c r="H774" s="119"/>
      <c r="I774" s="73"/>
      <c r="J774" s="73"/>
      <c r="K774" s="73"/>
      <c r="L774" s="11" t="s">
        <v>9</v>
      </c>
      <c r="M774" s="21">
        <v>100000</v>
      </c>
      <c r="N774" s="73"/>
      <c r="O774" s="202"/>
      <c r="P774" s="199"/>
      <c r="Q774" s="199"/>
    </row>
    <row r="775" spans="1:17" ht="20.100000000000001" customHeight="1">
      <c r="A775" s="119"/>
      <c r="B775" s="92"/>
      <c r="C775" s="119"/>
      <c r="D775" s="92"/>
      <c r="E775" s="92"/>
      <c r="F775" s="92"/>
      <c r="G775" s="92"/>
      <c r="H775" s="119">
        <v>2023</v>
      </c>
      <c r="I775" s="73"/>
      <c r="J775" s="73"/>
      <c r="K775" s="73"/>
      <c r="L775" s="11" t="s">
        <v>10</v>
      </c>
      <c r="M775" s="21">
        <v>0</v>
      </c>
      <c r="N775" s="73"/>
      <c r="O775" s="202"/>
      <c r="P775" s="199"/>
      <c r="Q775" s="199"/>
    </row>
    <row r="776" spans="1:17" ht="20.100000000000001" customHeight="1">
      <c r="A776" s="119"/>
      <c r="B776" s="92"/>
      <c r="C776" s="119"/>
      <c r="D776" s="92"/>
      <c r="E776" s="92"/>
      <c r="F776" s="92"/>
      <c r="G776" s="92"/>
      <c r="H776" s="119"/>
      <c r="I776" s="73"/>
      <c r="J776" s="73"/>
      <c r="K776" s="73"/>
      <c r="L776" s="11" t="s">
        <v>11</v>
      </c>
      <c r="M776" s="21">
        <v>0</v>
      </c>
      <c r="N776" s="73"/>
      <c r="O776" s="202"/>
      <c r="P776" s="199"/>
      <c r="Q776" s="199"/>
    </row>
    <row r="777" spans="1:17" ht="20.100000000000001" customHeight="1">
      <c r="A777" s="119"/>
      <c r="B777" s="92"/>
      <c r="C777" s="119"/>
      <c r="D777" s="92"/>
      <c r="E777" s="92"/>
      <c r="F777" s="92"/>
      <c r="G777" s="92"/>
      <c r="H777" s="119"/>
      <c r="I777" s="73"/>
      <c r="J777" s="73"/>
      <c r="K777" s="73"/>
      <c r="L777" s="11" t="s">
        <v>12</v>
      </c>
      <c r="M777" s="21">
        <v>0</v>
      </c>
      <c r="N777" s="73"/>
      <c r="O777" s="203"/>
      <c r="P777" s="199"/>
      <c r="Q777" s="199"/>
    </row>
    <row r="778" spans="1:17" s="5" customFormat="1" ht="20.100000000000001" customHeight="1">
      <c r="A778" s="122" t="s">
        <v>104</v>
      </c>
      <c r="B778" s="123"/>
      <c r="C778" s="123"/>
      <c r="D778" s="123"/>
      <c r="E778" s="123"/>
      <c r="F778" s="123"/>
      <c r="G778" s="123"/>
      <c r="H778" s="124"/>
      <c r="I778" s="181">
        <f>SUM(I783)</f>
        <v>100000</v>
      </c>
      <c r="J778" s="181">
        <f>SUM(J783)</f>
        <v>0</v>
      </c>
      <c r="K778" s="181">
        <f>SUM(K783)</f>
        <v>0</v>
      </c>
      <c r="L778" s="169" t="s">
        <v>8</v>
      </c>
      <c r="M778" s="22">
        <v>100000</v>
      </c>
      <c r="N778" s="152">
        <f>SUM(N783:N787)</f>
        <v>100000</v>
      </c>
      <c r="O778" s="172"/>
      <c r="P778" s="43"/>
      <c r="Q778" s="43"/>
    </row>
    <row r="779" spans="1:17" s="5" customFormat="1" ht="20.100000000000001" customHeight="1">
      <c r="A779" s="125"/>
      <c r="B779" s="126"/>
      <c r="C779" s="126"/>
      <c r="D779" s="126"/>
      <c r="E779" s="126"/>
      <c r="F779" s="126"/>
      <c r="G779" s="126"/>
      <c r="H779" s="127"/>
      <c r="I779" s="181"/>
      <c r="J779" s="181"/>
      <c r="K779" s="181"/>
      <c r="L779" s="173" t="s">
        <v>9</v>
      </c>
      <c r="M779" s="22">
        <v>33690</v>
      </c>
      <c r="N779" s="156"/>
      <c r="O779" s="157"/>
      <c r="P779" s="43"/>
      <c r="Q779" s="43"/>
    </row>
    <row r="780" spans="1:17" s="5" customFormat="1" ht="20.100000000000001" customHeight="1">
      <c r="A780" s="125"/>
      <c r="B780" s="126"/>
      <c r="C780" s="126"/>
      <c r="D780" s="126"/>
      <c r="E780" s="126"/>
      <c r="F780" s="126"/>
      <c r="G780" s="126"/>
      <c r="H780" s="127"/>
      <c r="I780" s="181"/>
      <c r="J780" s="181"/>
      <c r="K780" s="181"/>
      <c r="L780" s="173" t="s">
        <v>10</v>
      </c>
      <c r="M780" s="22">
        <v>66310</v>
      </c>
      <c r="N780" s="156"/>
      <c r="O780" s="157"/>
      <c r="P780" s="43"/>
      <c r="Q780" s="43"/>
    </row>
    <row r="781" spans="1:17" s="5" customFormat="1" ht="20.100000000000001" customHeight="1">
      <c r="A781" s="125"/>
      <c r="B781" s="126"/>
      <c r="C781" s="126"/>
      <c r="D781" s="126"/>
      <c r="E781" s="126"/>
      <c r="F781" s="126"/>
      <c r="G781" s="126"/>
      <c r="H781" s="127"/>
      <c r="I781" s="181"/>
      <c r="J781" s="181"/>
      <c r="K781" s="181"/>
      <c r="L781" s="173" t="s">
        <v>11</v>
      </c>
      <c r="M781" s="22">
        <v>0</v>
      </c>
      <c r="N781" s="156"/>
      <c r="O781" s="157"/>
      <c r="P781" s="43"/>
      <c r="Q781" s="43"/>
    </row>
    <row r="782" spans="1:17" s="5" customFormat="1" ht="20.100000000000001" customHeight="1">
      <c r="A782" s="128"/>
      <c r="B782" s="129"/>
      <c r="C782" s="129"/>
      <c r="D782" s="129"/>
      <c r="E782" s="129"/>
      <c r="F782" s="129"/>
      <c r="G782" s="129"/>
      <c r="H782" s="130"/>
      <c r="I782" s="181"/>
      <c r="J782" s="181"/>
      <c r="K782" s="181"/>
      <c r="L782" s="173" t="s">
        <v>12</v>
      </c>
      <c r="M782" s="22">
        <v>0</v>
      </c>
      <c r="N782" s="156"/>
      <c r="O782" s="161"/>
      <c r="P782" s="43"/>
      <c r="Q782" s="43"/>
    </row>
    <row r="783" spans="1:17" ht="20.100000000000001" customHeight="1">
      <c r="A783" s="62">
        <v>116</v>
      </c>
      <c r="B783" s="96">
        <v>85333</v>
      </c>
      <c r="C783" s="96">
        <v>6050</v>
      </c>
      <c r="D783" s="99" t="s">
        <v>78</v>
      </c>
      <c r="E783" s="100"/>
      <c r="F783" s="101"/>
      <c r="G783" s="92" t="s">
        <v>77</v>
      </c>
      <c r="H783" s="108">
        <v>2022</v>
      </c>
      <c r="I783" s="110">
        <v>100000</v>
      </c>
      <c r="J783" s="110">
        <v>0</v>
      </c>
      <c r="K783" s="110">
        <v>0</v>
      </c>
      <c r="L783" s="28" t="s">
        <v>8</v>
      </c>
      <c r="M783" s="22">
        <v>100000</v>
      </c>
      <c r="N783" s="113">
        <v>100000</v>
      </c>
      <c r="O783" s="62"/>
      <c r="P783" s="43"/>
      <c r="Q783" s="43"/>
    </row>
    <row r="784" spans="1:17" ht="20.100000000000001" customHeight="1">
      <c r="A784" s="63"/>
      <c r="B784" s="97"/>
      <c r="C784" s="97"/>
      <c r="D784" s="102"/>
      <c r="E784" s="103"/>
      <c r="F784" s="104"/>
      <c r="G784" s="92"/>
      <c r="H784" s="109"/>
      <c r="I784" s="111"/>
      <c r="J784" s="111"/>
      <c r="K784" s="111"/>
      <c r="L784" s="28" t="s">
        <v>9</v>
      </c>
      <c r="M784" s="21">
        <v>33690</v>
      </c>
      <c r="N784" s="114"/>
      <c r="O784" s="63"/>
      <c r="P784" s="43"/>
      <c r="Q784" s="43"/>
    </row>
    <row r="785" spans="1:17" ht="20.100000000000001" customHeight="1">
      <c r="A785" s="63"/>
      <c r="B785" s="97"/>
      <c r="C785" s="97"/>
      <c r="D785" s="102"/>
      <c r="E785" s="103"/>
      <c r="F785" s="104"/>
      <c r="G785" s="92"/>
      <c r="H785" s="116">
        <v>2022</v>
      </c>
      <c r="I785" s="111"/>
      <c r="J785" s="111"/>
      <c r="K785" s="111"/>
      <c r="L785" s="28" t="s">
        <v>10</v>
      </c>
      <c r="M785" s="21">
        <v>66310</v>
      </c>
      <c r="N785" s="114"/>
      <c r="O785" s="63"/>
      <c r="P785" s="43"/>
      <c r="Q785" s="43"/>
    </row>
    <row r="786" spans="1:17" ht="20.100000000000001" customHeight="1">
      <c r="A786" s="63"/>
      <c r="B786" s="97"/>
      <c r="C786" s="97"/>
      <c r="D786" s="102"/>
      <c r="E786" s="103"/>
      <c r="F786" s="104"/>
      <c r="G786" s="92"/>
      <c r="H786" s="117"/>
      <c r="I786" s="111"/>
      <c r="J786" s="111"/>
      <c r="K786" s="111"/>
      <c r="L786" s="28" t="s">
        <v>11</v>
      </c>
      <c r="M786" s="21">
        <v>0</v>
      </c>
      <c r="N786" s="114"/>
      <c r="O786" s="63"/>
      <c r="P786" s="43"/>
      <c r="Q786" s="43"/>
    </row>
    <row r="787" spans="1:17" ht="20.100000000000001" customHeight="1">
      <c r="A787" s="64"/>
      <c r="B787" s="98"/>
      <c r="C787" s="98"/>
      <c r="D787" s="105"/>
      <c r="E787" s="106"/>
      <c r="F787" s="107"/>
      <c r="G787" s="92"/>
      <c r="H787" s="118"/>
      <c r="I787" s="112"/>
      <c r="J787" s="112"/>
      <c r="K787" s="112"/>
      <c r="L787" s="28" t="s">
        <v>12</v>
      </c>
      <c r="M787" s="21">
        <v>0</v>
      </c>
      <c r="N787" s="115"/>
      <c r="O787" s="64"/>
      <c r="P787" s="43"/>
      <c r="Q787" s="43"/>
    </row>
    <row r="788" spans="1:17" ht="20.100000000000001" customHeight="1">
      <c r="A788" s="122" t="s">
        <v>105</v>
      </c>
      <c r="B788" s="123"/>
      <c r="C788" s="123"/>
      <c r="D788" s="123"/>
      <c r="E788" s="123"/>
      <c r="F788" s="123"/>
      <c r="G788" s="123"/>
      <c r="H788" s="124"/>
      <c r="I788" s="181">
        <f>I793+I798+I803</f>
        <v>3768000</v>
      </c>
      <c r="J788" s="181">
        <f>J793+J798+J803</f>
        <v>2018000</v>
      </c>
      <c r="K788" s="181">
        <f>K793+K798+K803</f>
        <v>1500000</v>
      </c>
      <c r="L788" s="173" t="s">
        <v>8</v>
      </c>
      <c r="M788" s="170">
        <f>SUM(M789:M792)</f>
        <v>250000</v>
      </c>
      <c r="N788" s="152">
        <f>SUM(N793:N807)</f>
        <v>1750000</v>
      </c>
      <c r="O788" s="172"/>
      <c r="P788" s="43"/>
      <c r="Q788" s="43"/>
    </row>
    <row r="789" spans="1:17" ht="20.100000000000001" customHeight="1">
      <c r="A789" s="125"/>
      <c r="B789" s="126"/>
      <c r="C789" s="126"/>
      <c r="D789" s="126"/>
      <c r="E789" s="126"/>
      <c r="F789" s="126"/>
      <c r="G789" s="126"/>
      <c r="H789" s="127"/>
      <c r="I789" s="181"/>
      <c r="J789" s="181"/>
      <c r="K789" s="181"/>
      <c r="L789" s="173" t="s">
        <v>9</v>
      </c>
      <c r="M789" s="170">
        <f>SUM(M794,M799,M804)</f>
        <v>100000</v>
      </c>
      <c r="N789" s="156"/>
      <c r="O789" s="157"/>
      <c r="P789" s="43"/>
      <c r="Q789" s="43"/>
    </row>
    <row r="790" spans="1:17" ht="20.100000000000001" customHeight="1">
      <c r="A790" s="125"/>
      <c r="B790" s="126"/>
      <c r="C790" s="126"/>
      <c r="D790" s="126"/>
      <c r="E790" s="126"/>
      <c r="F790" s="126"/>
      <c r="G790" s="126"/>
      <c r="H790" s="127"/>
      <c r="I790" s="181"/>
      <c r="J790" s="181"/>
      <c r="K790" s="181"/>
      <c r="L790" s="173" t="s">
        <v>10</v>
      </c>
      <c r="M790" s="170">
        <f>SUM(M795,M799,M805)</f>
        <v>0</v>
      </c>
      <c r="N790" s="156"/>
      <c r="O790" s="157"/>
      <c r="P790" s="43"/>
      <c r="Q790" s="43"/>
    </row>
    <row r="791" spans="1:17" ht="20.100000000000001" customHeight="1">
      <c r="A791" s="125"/>
      <c r="B791" s="126"/>
      <c r="C791" s="126"/>
      <c r="D791" s="126"/>
      <c r="E791" s="126"/>
      <c r="F791" s="126"/>
      <c r="G791" s="126"/>
      <c r="H791" s="127"/>
      <c r="I791" s="181"/>
      <c r="J791" s="181"/>
      <c r="K791" s="181"/>
      <c r="L791" s="173" t="s">
        <v>11</v>
      </c>
      <c r="M791" s="170">
        <f>SUM(M796,M801,M806)</f>
        <v>0</v>
      </c>
      <c r="N791" s="156"/>
      <c r="O791" s="157"/>
      <c r="P791" s="43"/>
      <c r="Q791" s="43"/>
    </row>
    <row r="792" spans="1:17" ht="20.100000000000001" customHeight="1">
      <c r="A792" s="128"/>
      <c r="B792" s="129"/>
      <c r="C792" s="129"/>
      <c r="D792" s="129"/>
      <c r="E792" s="129"/>
      <c r="F792" s="129"/>
      <c r="G792" s="129"/>
      <c r="H792" s="130"/>
      <c r="I792" s="181"/>
      <c r="J792" s="181"/>
      <c r="K792" s="181"/>
      <c r="L792" s="177" t="s">
        <v>12</v>
      </c>
      <c r="M792" s="170">
        <f>SUM(M802,M797,M807)</f>
        <v>150000</v>
      </c>
      <c r="N792" s="156"/>
      <c r="O792" s="161"/>
      <c r="P792" s="43"/>
      <c r="Q792" s="43"/>
    </row>
    <row r="793" spans="1:17" ht="20.100000000000001" customHeight="1">
      <c r="A793" s="62">
        <v>117</v>
      </c>
      <c r="B793" s="96">
        <v>85410</v>
      </c>
      <c r="C793" s="96">
        <v>6050</v>
      </c>
      <c r="D793" s="99" t="s">
        <v>179</v>
      </c>
      <c r="E793" s="100"/>
      <c r="F793" s="101"/>
      <c r="G793" s="92" t="s">
        <v>80</v>
      </c>
      <c r="H793" s="108">
        <v>2022</v>
      </c>
      <c r="I793" s="110">
        <v>0</v>
      </c>
      <c r="J793" s="110">
        <v>0</v>
      </c>
      <c r="K793" s="110">
        <v>0</v>
      </c>
      <c r="L793" s="11" t="s">
        <v>8</v>
      </c>
      <c r="M793" s="22">
        <v>0</v>
      </c>
      <c r="N793" s="113">
        <v>0</v>
      </c>
      <c r="O793" s="50"/>
      <c r="P793" s="43"/>
      <c r="Q793" s="43"/>
    </row>
    <row r="794" spans="1:17" ht="20.100000000000001" customHeight="1">
      <c r="A794" s="63"/>
      <c r="B794" s="97"/>
      <c r="C794" s="97"/>
      <c r="D794" s="102"/>
      <c r="E794" s="103"/>
      <c r="F794" s="104"/>
      <c r="G794" s="92"/>
      <c r="H794" s="109"/>
      <c r="I794" s="111"/>
      <c r="J794" s="111"/>
      <c r="K794" s="111"/>
      <c r="L794" s="11" t="s">
        <v>9</v>
      </c>
      <c r="M794" s="21">
        <v>0</v>
      </c>
      <c r="N794" s="114"/>
      <c r="O794" s="51"/>
      <c r="P794" s="43"/>
      <c r="Q794" s="43"/>
    </row>
    <row r="795" spans="1:17" ht="20.100000000000001" customHeight="1">
      <c r="A795" s="63"/>
      <c r="B795" s="97"/>
      <c r="C795" s="97"/>
      <c r="D795" s="102"/>
      <c r="E795" s="103"/>
      <c r="F795" s="104"/>
      <c r="G795" s="92"/>
      <c r="H795" s="116">
        <v>2022</v>
      </c>
      <c r="I795" s="111"/>
      <c r="J795" s="111"/>
      <c r="K795" s="111"/>
      <c r="L795" s="11" t="s">
        <v>10</v>
      </c>
      <c r="M795" s="21">
        <v>0</v>
      </c>
      <c r="N795" s="114"/>
      <c r="O795" s="51"/>
      <c r="P795" s="43"/>
      <c r="Q795" s="43"/>
    </row>
    <row r="796" spans="1:17" ht="20.100000000000001" customHeight="1">
      <c r="A796" s="63"/>
      <c r="B796" s="97"/>
      <c r="C796" s="97"/>
      <c r="D796" s="102"/>
      <c r="E796" s="103"/>
      <c r="F796" s="104"/>
      <c r="G796" s="92"/>
      <c r="H796" s="117"/>
      <c r="I796" s="111"/>
      <c r="J796" s="111"/>
      <c r="K796" s="111"/>
      <c r="L796" s="11" t="s">
        <v>11</v>
      </c>
      <c r="M796" s="21">
        <v>0</v>
      </c>
      <c r="N796" s="114"/>
      <c r="O796" s="51"/>
      <c r="P796" s="43"/>
      <c r="Q796" s="43"/>
    </row>
    <row r="797" spans="1:17" ht="20.100000000000001" customHeight="1">
      <c r="A797" s="64"/>
      <c r="B797" s="98"/>
      <c r="C797" s="98"/>
      <c r="D797" s="105"/>
      <c r="E797" s="106"/>
      <c r="F797" s="107"/>
      <c r="G797" s="92"/>
      <c r="H797" s="118"/>
      <c r="I797" s="112"/>
      <c r="J797" s="112"/>
      <c r="K797" s="112"/>
      <c r="L797" s="11" t="s">
        <v>12</v>
      </c>
      <c r="M797" s="21">
        <v>0</v>
      </c>
      <c r="N797" s="115"/>
      <c r="O797" s="52"/>
      <c r="P797" s="43"/>
      <c r="Q797" s="43"/>
    </row>
    <row r="798" spans="1:17" ht="20.100000000000001" customHeight="1">
      <c r="A798" s="62">
        <v>118</v>
      </c>
      <c r="B798" s="96">
        <v>85410</v>
      </c>
      <c r="C798" s="96">
        <v>6050</v>
      </c>
      <c r="D798" s="99" t="s">
        <v>82</v>
      </c>
      <c r="E798" s="100"/>
      <c r="F798" s="101"/>
      <c r="G798" s="92" t="s">
        <v>80</v>
      </c>
      <c r="H798" s="108">
        <v>2021</v>
      </c>
      <c r="I798" s="110">
        <v>3668000</v>
      </c>
      <c r="J798" s="110">
        <v>2018000</v>
      </c>
      <c r="K798" s="110">
        <v>1500000</v>
      </c>
      <c r="L798" s="11" t="s">
        <v>8</v>
      </c>
      <c r="M798" s="22">
        <v>0</v>
      </c>
      <c r="N798" s="113">
        <v>1650000</v>
      </c>
      <c r="O798" s="50"/>
      <c r="P798" s="43"/>
      <c r="Q798" s="43"/>
    </row>
    <row r="799" spans="1:17" ht="20.100000000000001" customHeight="1">
      <c r="A799" s="63"/>
      <c r="B799" s="97"/>
      <c r="C799" s="97"/>
      <c r="D799" s="102"/>
      <c r="E799" s="103"/>
      <c r="F799" s="104"/>
      <c r="G799" s="92"/>
      <c r="H799" s="109"/>
      <c r="I799" s="111"/>
      <c r="J799" s="111"/>
      <c r="K799" s="111"/>
      <c r="L799" s="11" t="s">
        <v>9</v>
      </c>
      <c r="M799" s="21">
        <v>0</v>
      </c>
      <c r="N799" s="114"/>
      <c r="O799" s="51"/>
      <c r="P799" s="43"/>
      <c r="Q799" s="43"/>
    </row>
    <row r="800" spans="1:17" ht="20.100000000000001" customHeight="1">
      <c r="A800" s="63"/>
      <c r="B800" s="97"/>
      <c r="C800" s="97"/>
      <c r="D800" s="102"/>
      <c r="E800" s="103"/>
      <c r="F800" s="104"/>
      <c r="G800" s="92"/>
      <c r="H800" s="116">
        <v>2022</v>
      </c>
      <c r="I800" s="111"/>
      <c r="J800" s="111"/>
      <c r="K800" s="111"/>
      <c r="L800" s="11" t="s">
        <v>10</v>
      </c>
      <c r="M800" s="21">
        <v>0</v>
      </c>
      <c r="N800" s="114"/>
      <c r="O800" s="51"/>
      <c r="P800" s="43"/>
      <c r="Q800" s="43"/>
    </row>
    <row r="801" spans="1:17" ht="20.100000000000001" customHeight="1">
      <c r="A801" s="63"/>
      <c r="B801" s="97"/>
      <c r="C801" s="97"/>
      <c r="D801" s="102"/>
      <c r="E801" s="103"/>
      <c r="F801" s="104"/>
      <c r="G801" s="92"/>
      <c r="H801" s="117"/>
      <c r="I801" s="111"/>
      <c r="J801" s="111"/>
      <c r="K801" s="111"/>
      <c r="L801" s="11" t="s">
        <v>11</v>
      </c>
      <c r="M801" s="21">
        <v>0</v>
      </c>
      <c r="N801" s="114"/>
      <c r="O801" s="51"/>
      <c r="P801" s="43"/>
      <c r="Q801" s="43"/>
    </row>
    <row r="802" spans="1:17" ht="20.100000000000001" customHeight="1">
      <c r="A802" s="64"/>
      <c r="B802" s="98"/>
      <c r="C802" s="98"/>
      <c r="D802" s="105"/>
      <c r="E802" s="106"/>
      <c r="F802" s="107"/>
      <c r="G802" s="92"/>
      <c r="H802" s="118"/>
      <c r="I802" s="112"/>
      <c r="J802" s="112"/>
      <c r="K802" s="112"/>
      <c r="L802" s="11" t="s">
        <v>109</v>
      </c>
      <c r="M802" s="21">
        <v>150000</v>
      </c>
      <c r="N802" s="115"/>
      <c r="O802" s="52"/>
      <c r="P802" s="43"/>
      <c r="Q802" s="43"/>
    </row>
    <row r="803" spans="1:17" ht="20.100000000000001" customHeight="1">
      <c r="A803" s="62" t="s">
        <v>133</v>
      </c>
      <c r="B803" s="96">
        <v>85410</v>
      </c>
      <c r="C803" s="96">
        <v>6050</v>
      </c>
      <c r="D803" s="99" t="s">
        <v>134</v>
      </c>
      <c r="E803" s="100"/>
      <c r="F803" s="101"/>
      <c r="G803" s="92" t="s">
        <v>80</v>
      </c>
      <c r="H803" s="108">
        <v>2022</v>
      </c>
      <c r="I803" s="110">
        <v>100000</v>
      </c>
      <c r="J803" s="110">
        <v>0</v>
      </c>
      <c r="K803" s="110">
        <v>0</v>
      </c>
      <c r="L803" s="11" t="s">
        <v>8</v>
      </c>
      <c r="M803" s="22">
        <f>SUM(M804:M807)</f>
        <v>100000</v>
      </c>
      <c r="N803" s="113">
        <v>100000</v>
      </c>
      <c r="O803" s="50"/>
      <c r="P803" s="43"/>
      <c r="Q803" s="43"/>
    </row>
    <row r="804" spans="1:17" ht="20.100000000000001" customHeight="1">
      <c r="A804" s="63"/>
      <c r="B804" s="97"/>
      <c r="C804" s="97"/>
      <c r="D804" s="102"/>
      <c r="E804" s="103"/>
      <c r="F804" s="104"/>
      <c r="G804" s="92"/>
      <c r="H804" s="109"/>
      <c r="I804" s="111"/>
      <c r="J804" s="111"/>
      <c r="K804" s="111"/>
      <c r="L804" s="11" t="s">
        <v>9</v>
      </c>
      <c r="M804" s="21">
        <v>100000</v>
      </c>
      <c r="N804" s="114"/>
      <c r="O804" s="51"/>
      <c r="P804" s="43"/>
      <c r="Q804" s="43"/>
    </row>
    <row r="805" spans="1:17" ht="20.100000000000001" customHeight="1">
      <c r="A805" s="63"/>
      <c r="B805" s="97"/>
      <c r="C805" s="97"/>
      <c r="D805" s="102"/>
      <c r="E805" s="103"/>
      <c r="F805" s="104"/>
      <c r="G805" s="92"/>
      <c r="H805" s="116">
        <v>2022</v>
      </c>
      <c r="I805" s="111"/>
      <c r="J805" s="111"/>
      <c r="K805" s="111"/>
      <c r="L805" s="11" t="s">
        <v>10</v>
      </c>
      <c r="M805" s="21">
        <v>0</v>
      </c>
      <c r="N805" s="114"/>
      <c r="O805" s="51"/>
      <c r="P805" s="43"/>
      <c r="Q805" s="43"/>
    </row>
    <row r="806" spans="1:17" ht="20.100000000000001" customHeight="1">
      <c r="A806" s="63"/>
      <c r="B806" s="97"/>
      <c r="C806" s="97"/>
      <c r="D806" s="102"/>
      <c r="E806" s="103"/>
      <c r="F806" s="104"/>
      <c r="G806" s="92"/>
      <c r="H806" s="117"/>
      <c r="I806" s="111"/>
      <c r="J806" s="111"/>
      <c r="K806" s="111"/>
      <c r="L806" s="11" t="s">
        <v>11</v>
      </c>
      <c r="M806" s="21">
        <v>0</v>
      </c>
      <c r="N806" s="114"/>
      <c r="O806" s="51"/>
      <c r="P806" s="43"/>
      <c r="Q806" s="43"/>
    </row>
    <row r="807" spans="1:17" ht="20.100000000000001" customHeight="1">
      <c r="A807" s="64"/>
      <c r="B807" s="98"/>
      <c r="C807" s="98"/>
      <c r="D807" s="105"/>
      <c r="E807" s="106"/>
      <c r="F807" s="107"/>
      <c r="G807" s="92"/>
      <c r="H807" s="118"/>
      <c r="I807" s="112"/>
      <c r="J807" s="112"/>
      <c r="K807" s="112"/>
      <c r="L807" s="11" t="s">
        <v>12</v>
      </c>
      <c r="M807" s="21">
        <v>0</v>
      </c>
      <c r="N807" s="115"/>
      <c r="O807" s="52"/>
      <c r="P807" s="43"/>
      <c r="Q807" s="43"/>
    </row>
    <row r="808" spans="1:17" ht="20.100000000000001" customHeight="1">
      <c r="A808" s="122" t="s">
        <v>106</v>
      </c>
      <c r="B808" s="123"/>
      <c r="C808" s="123"/>
      <c r="D808" s="123"/>
      <c r="E808" s="123"/>
      <c r="F808" s="123"/>
      <c r="G808" s="123"/>
      <c r="H808" s="124"/>
      <c r="I808" s="181">
        <f>I813+I818+I823</f>
        <v>1529786</v>
      </c>
      <c r="J808" s="181">
        <f>J813+J818+J823</f>
        <v>373001</v>
      </c>
      <c r="K808" s="181">
        <f>K813+K818+K823</f>
        <v>0</v>
      </c>
      <c r="L808" s="169" t="s">
        <v>8</v>
      </c>
      <c r="M808" s="170">
        <f>M813+M818+M823</f>
        <v>1156785</v>
      </c>
      <c r="N808" s="152">
        <f>SUM(N813:N827)</f>
        <v>1156785</v>
      </c>
      <c r="O808" s="172"/>
      <c r="P808" s="198"/>
      <c r="Q808" s="198"/>
    </row>
    <row r="809" spans="1:17" ht="20.100000000000001" customHeight="1">
      <c r="A809" s="125"/>
      <c r="B809" s="126"/>
      <c r="C809" s="126"/>
      <c r="D809" s="126"/>
      <c r="E809" s="126"/>
      <c r="F809" s="126"/>
      <c r="G809" s="126"/>
      <c r="H809" s="127"/>
      <c r="I809" s="181"/>
      <c r="J809" s="181"/>
      <c r="K809" s="181"/>
      <c r="L809" s="173" t="s">
        <v>9</v>
      </c>
      <c r="M809" s="170">
        <f>M814+M819+M824</f>
        <v>1156785</v>
      </c>
      <c r="N809" s="156"/>
      <c r="O809" s="157"/>
      <c r="P809" s="198"/>
      <c r="Q809" s="198"/>
    </row>
    <row r="810" spans="1:17" ht="20.100000000000001" customHeight="1">
      <c r="A810" s="125"/>
      <c r="B810" s="126"/>
      <c r="C810" s="126"/>
      <c r="D810" s="126"/>
      <c r="E810" s="126"/>
      <c r="F810" s="126"/>
      <c r="G810" s="126"/>
      <c r="H810" s="127"/>
      <c r="I810" s="181"/>
      <c r="J810" s="181"/>
      <c r="K810" s="181"/>
      <c r="L810" s="173" t="s">
        <v>10</v>
      </c>
      <c r="M810" s="170">
        <f t="shared" ref="M810:M812" si="15">M815+M820</f>
        <v>0</v>
      </c>
      <c r="N810" s="156"/>
      <c r="O810" s="157"/>
      <c r="P810" s="198"/>
      <c r="Q810" s="198"/>
    </row>
    <row r="811" spans="1:17" ht="20.100000000000001" customHeight="1">
      <c r="A811" s="125"/>
      <c r="B811" s="126"/>
      <c r="C811" s="126"/>
      <c r="D811" s="126"/>
      <c r="E811" s="126"/>
      <c r="F811" s="126"/>
      <c r="G811" s="126"/>
      <c r="H811" s="127"/>
      <c r="I811" s="181"/>
      <c r="J811" s="181"/>
      <c r="K811" s="181"/>
      <c r="L811" s="173" t="s">
        <v>11</v>
      </c>
      <c r="M811" s="170">
        <f t="shared" si="15"/>
        <v>0</v>
      </c>
      <c r="N811" s="156"/>
      <c r="O811" s="157"/>
      <c r="P811" s="198"/>
      <c r="Q811" s="198"/>
    </row>
    <row r="812" spans="1:17" ht="20.100000000000001" customHeight="1">
      <c r="A812" s="128"/>
      <c r="B812" s="129"/>
      <c r="C812" s="129"/>
      <c r="D812" s="129"/>
      <c r="E812" s="129"/>
      <c r="F812" s="129"/>
      <c r="G812" s="129"/>
      <c r="H812" s="130"/>
      <c r="I812" s="181"/>
      <c r="J812" s="181"/>
      <c r="K812" s="181"/>
      <c r="L812" s="177" t="s">
        <v>12</v>
      </c>
      <c r="M812" s="170">
        <f t="shared" si="15"/>
        <v>0</v>
      </c>
      <c r="N812" s="156"/>
      <c r="O812" s="161"/>
      <c r="P812" s="198"/>
      <c r="Q812" s="198"/>
    </row>
    <row r="813" spans="1:17" ht="20.100000000000001" customHeight="1">
      <c r="A813" s="62">
        <v>119</v>
      </c>
      <c r="B813" s="96">
        <v>85510</v>
      </c>
      <c r="C813" s="96">
        <v>6050</v>
      </c>
      <c r="D813" s="99" t="s">
        <v>72</v>
      </c>
      <c r="E813" s="100"/>
      <c r="F813" s="101"/>
      <c r="G813" s="92" t="s">
        <v>73</v>
      </c>
      <c r="H813" s="108">
        <v>2021</v>
      </c>
      <c r="I813" s="110">
        <v>931012</v>
      </c>
      <c r="J813" s="110">
        <v>373001</v>
      </c>
      <c r="K813" s="110">
        <v>0</v>
      </c>
      <c r="L813" s="11" t="s">
        <v>8</v>
      </c>
      <c r="M813" s="22">
        <v>558011</v>
      </c>
      <c r="N813" s="113">
        <v>558011</v>
      </c>
      <c r="O813" s="50"/>
      <c r="P813" s="43"/>
      <c r="Q813" s="43"/>
    </row>
    <row r="814" spans="1:17" ht="20.100000000000001" customHeight="1">
      <c r="A814" s="63"/>
      <c r="B814" s="97"/>
      <c r="C814" s="97"/>
      <c r="D814" s="102"/>
      <c r="E814" s="103"/>
      <c r="F814" s="104"/>
      <c r="G814" s="92"/>
      <c r="H814" s="109"/>
      <c r="I814" s="111"/>
      <c r="J814" s="111"/>
      <c r="K814" s="111"/>
      <c r="L814" s="11" t="s">
        <v>9</v>
      </c>
      <c r="M814" s="21">
        <v>558011</v>
      </c>
      <c r="N814" s="114"/>
      <c r="O814" s="51"/>
      <c r="P814" s="43"/>
      <c r="Q814" s="43"/>
    </row>
    <row r="815" spans="1:17" ht="20.100000000000001" customHeight="1">
      <c r="A815" s="63"/>
      <c r="B815" s="97"/>
      <c r="C815" s="97"/>
      <c r="D815" s="102"/>
      <c r="E815" s="103"/>
      <c r="F815" s="104"/>
      <c r="G815" s="92"/>
      <c r="H815" s="116">
        <v>2022</v>
      </c>
      <c r="I815" s="111"/>
      <c r="J815" s="111"/>
      <c r="K815" s="111"/>
      <c r="L815" s="11" t="s">
        <v>10</v>
      </c>
      <c r="M815" s="21">
        <v>0</v>
      </c>
      <c r="N815" s="114"/>
      <c r="O815" s="51"/>
      <c r="P815" s="43"/>
      <c r="Q815" s="43"/>
    </row>
    <row r="816" spans="1:17" ht="20.100000000000001" customHeight="1">
      <c r="A816" s="63"/>
      <c r="B816" s="97"/>
      <c r="C816" s="97"/>
      <c r="D816" s="102"/>
      <c r="E816" s="103"/>
      <c r="F816" s="104"/>
      <c r="G816" s="92"/>
      <c r="H816" s="117"/>
      <c r="I816" s="111"/>
      <c r="J816" s="111"/>
      <c r="K816" s="111"/>
      <c r="L816" s="11" t="s">
        <v>11</v>
      </c>
      <c r="M816" s="21">
        <v>0</v>
      </c>
      <c r="N816" s="114"/>
      <c r="O816" s="51"/>
      <c r="P816" s="43"/>
      <c r="Q816" s="43"/>
    </row>
    <row r="817" spans="1:17" ht="20.100000000000001" customHeight="1">
      <c r="A817" s="64"/>
      <c r="B817" s="98"/>
      <c r="C817" s="98"/>
      <c r="D817" s="105"/>
      <c r="E817" s="106"/>
      <c r="F817" s="107"/>
      <c r="G817" s="92"/>
      <c r="H817" s="118"/>
      <c r="I817" s="112"/>
      <c r="J817" s="112"/>
      <c r="K817" s="112"/>
      <c r="L817" s="11" t="s">
        <v>12</v>
      </c>
      <c r="M817" s="21">
        <v>0</v>
      </c>
      <c r="N817" s="115"/>
      <c r="O817" s="52"/>
      <c r="P817" s="43"/>
      <c r="Q817" s="43"/>
    </row>
    <row r="818" spans="1:17" ht="20.100000000000001" customHeight="1">
      <c r="A818" s="62">
        <v>120</v>
      </c>
      <c r="B818" s="96">
        <v>85510</v>
      </c>
      <c r="C818" s="96">
        <v>6050</v>
      </c>
      <c r="D818" s="99" t="s">
        <v>180</v>
      </c>
      <c r="E818" s="100"/>
      <c r="F818" s="101"/>
      <c r="G818" s="92" t="s">
        <v>74</v>
      </c>
      <c r="H818" s="108">
        <v>2022</v>
      </c>
      <c r="I818" s="110">
        <v>398774</v>
      </c>
      <c r="J818" s="110">
        <v>0</v>
      </c>
      <c r="K818" s="110">
        <v>0</v>
      </c>
      <c r="L818" s="11" t="s">
        <v>8</v>
      </c>
      <c r="M818" s="22">
        <v>398774</v>
      </c>
      <c r="N818" s="113">
        <v>398774</v>
      </c>
      <c r="O818" s="50"/>
      <c r="P818" s="43"/>
      <c r="Q818" s="43"/>
    </row>
    <row r="819" spans="1:17" ht="20.100000000000001" customHeight="1">
      <c r="A819" s="63"/>
      <c r="B819" s="97"/>
      <c r="C819" s="97"/>
      <c r="D819" s="102"/>
      <c r="E819" s="103"/>
      <c r="F819" s="104"/>
      <c r="G819" s="92"/>
      <c r="H819" s="109"/>
      <c r="I819" s="111"/>
      <c r="J819" s="111"/>
      <c r="K819" s="111"/>
      <c r="L819" s="11" t="s">
        <v>9</v>
      </c>
      <c r="M819" s="21">
        <v>398774</v>
      </c>
      <c r="N819" s="114"/>
      <c r="O819" s="51"/>
      <c r="P819" s="43"/>
      <c r="Q819" s="43"/>
    </row>
    <row r="820" spans="1:17" ht="20.100000000000001" customHeight="1">
      <c r="A820" s="63"/>
      <c r="B820" s="97"/>
      <c r="C820" s="97"/>
      <c r="D820" s="102"/>
      <c r="E820" s="103"/>
      <c r="F820" s="104"/>
      <c r="G820" s="92"/>
      <c r="H820" s="116">
        <v>2022</v>
      </c>
      <c r="I820" s="111"/>
      <c r="J820" s="111"/>
      <c r="K820" s="111"/>
      <c r="L820" s="11" t="s">
        <v>10</v>
      </c>
      <c r="M820" s="21">
        <v>0</v>
      </c>
      <c r="N820" s="114"/>
      <c r="O820" s="51"/>
      <c r="P820" s="43"/>
      <c r="Q820" s="43"/>
    </row>
    <row r="821" spans="1:17" ht="20.100000000000001" customHeight="1">
      <c r="A821" s="63"/>
      <c r="B821" s="97"/>
      <c r="C821" s="97"/>
      <c r="D821" s="102"/>
      <c r="E821" s="103"/>
      <c r="F821" s="104"/>
      <c r="G821" s="92"/>
      <c r="H821" s="117"/>
      <c r="I821" s="111"/>
      <c r="J821" s="111"/>
      <c r="K821" s="111"/>
      <c r="L821" s="11" t="s">
        <v>11</v>
      </c>
      <c r="M821" s="21">
        <v>0</v>
      </c>
      <c r="N821" s="114"/>
      <c r="O821" s="51"/>
      <c r="P821" s="43"/>
      <c r="Q821" s="43"/>
    </row>
    <row r="822" spans="1:17" ht="20.100000000000001" customHeight="1">
      <c r="A822" s="64"/>
      <c r="B822" s="98"/>
      <c r="C822" s="98"/>
      <c r="D822" s="105"/>
      <c r="E822" s="106"/>
      <c r="F822" s="107"/>
      <c r="G822" s="92"/>
      <c r="H822" s="118"/>
      <c r="I822" s="112"/>
      <c r="J822" s="112"/>
      <c r="K822" s="112"/>
      <c r="L822" s="11" t="s">
        <v>12</v>
      </c>
      <c r="M822" s="21">
        <v>0</v>
      </c>
      <c r="N822" s="115"/>
      <c r="O822" s="52"/>
      <c r="P822" s="43"/>
      <c r="Q822" s="43"/>
    </row>
    <row r="823" spans="1:17" ht="20.100000000000001" customHeight="1">
      <c r="A823" s="62">
        <v>121</v>
      </c>
      <c r="B823" s="96">
        <v>85510</v>
      </c>
      <c r="C823" s="96">
        <v>6050</v>
      </c>
      <c r="D823" s="99" t="s">
        <v>111</v>
      </c>
      <c r="E823" s="100"/>
      <c r="F823" s="101"/>
      <c r="G823" s="92" t="s">
        <v>73</v>
      </c>
      <c r="H823" s="108">
        <v>2022</v>
      </c>
      <c r="I823" s="110">
        <v>200000</v>
      </c>
      <c r="J823" s="110">
        <v>0</v>
      </c>
      <c r="K823" s="110">
        <v>0</v>
      </c>
      <c r="L823" s="11" t="s">
        <v>8</v>
      </c>
      <c r="M823" s="22">
        <v>200000</v>
      </c>
      <c r="N823" s="113">
        <v>200000</v>
      </c>
      <c r="O823" s="50"/>
      <c r="P823" s="43"/>
      <c r="Q823" s="43"/>
    </row>
    <row r="824" spans="1:17" ht="20.100000000000001" customHeight="1">
      <c r="A824" s="63"/>
      <c r="B824" s="97"/>
      <c r="C824" s="97"/>
      <c r="D824" s="102"/>
      <c r="E824" s="103"/>
      <c r="F824" s="104"/>
      <c r="G824" s="92"/>
      <c r="H824" s="109"/>
      <c r="I824" s="111"/>
      <c r="J824" s="111"/>
      <c r="K824" s="111"/>
      <c r="L824" s="11" t="s">
        <v>9</v>
      </c>
      <c r="M824" s="21">
        <v>200000</v>
      </c>
      <c r="N824" s="114"/>
      <c r="O824" s="51"/>
      <c r="P824" s="43"/>
      <c r="Q824" s="43"/>
    </row>
    <row r="825" spans="1:17" ht="20.100000000000001" customHeight="1">
      <c r="A825" s="63"/>
      <c r="B825" s="97"/>
      <c r="C825" s="97"/>
      <c r="D825" s="102"/>
      <c r="E825" s="103"/>
      <c r="F825" s="104"/>
      <c r="G825" s="92"/>
      <c r="H825" s="116">
        <v>2022</v>
      </c>
      <c r="I825" s="111"/>
      <c r="J825" s="111"/>
      <c r="K825" s="111"/>
      <c r="L825" s="11" t="s">
        <v>10</v>
      </c>
      <c r="M825" s="21">
        <v>0</v>
      </c>
      <c r="N825" s="114"/>
      <c r="O825" s="51"/>
      <c r="P825" s="43"/>
      <c r="Q825" s="43"/>
    </row>
    <row r="826" spans="1:17" ht="20.100000000000001" customHeight="1">
      <c r="A826" s="63"/>
      <c r="B826" s="97"/>
      <c r="C826" s="97"/>
      <c r="D826" s="102"/>
      <c r="E826" s="103"/>
      <c r="F826" s="104"/>
      <c r="G826" s="92"/>
      <c r="H826" s="117"/>
      <c r="I826" s="111"/>
      <c r="J826" s="111"/>
      <c r="K826" s="111"/>
      <c r="L826" s="11" t="s">
        <v>11</v>
      </c>
      <c r="M826" s="21">
        <v>0</v>
      </c>
      <c r="N826" s="114"/>
      <c r="O826" s="51"/>
      <c r="P826" s="43"/>
      <c r="Q826" s="43"/>
    </row>
    <row r="827" spans="1:17" ht="20.100000000000001" customHeight="1">
      <c r="A827" s="64"/>
      <c r="B827" s="98"/>
      <c r="C827" s="98"/>
      <c r="D827" s="105"/>
      <c r="E827" s="106"/>
      <c r="F827" s="107"/>
      <c r="G827" s="92"/>
      <c r="H827" s="118"/>
      <c r="I827" s="112"/>
      <c r="J827" s="112"/>
      <c r="K827" s="112"/>
      <c r="L827" s="11" t="s">
        <v>12</v>
      </c>
      <c r="M827" s="21">
        <v>0</v>
      </c>
      <c r="N827" s="115"/>
      <c r="O827" s="52"/>
      <c r="P827" s="43"/>
      <c r="Q827" s="43"/>
    </row>
    <row r="828" spans="1:17" ht="25.5" customHeight="1">
      <c r="A828" s="204" t="s">
        <v>85</v>
      </c>
      <c r="B828" s="205"/>
      <c r="C828" s="205"/>
      <c r="D828" s="205"/>
      <c r="E828" s="205"/>
      <c r="F828" s="205"/>
      <c r="G828" s="205"/>
      <c r="H828" s="206"/>
      <c r="I828" s="207">
        <f>I8+I623+I648+I673+I698+I758+I778+I788+I808+I688+I603+I658</f>
        <v>178181855.54000002</v>
      </c>
      <c r="J828" s="207">
        <f>J8+J623+J648+J673+J698+J758+J778+J788+J808+J688+J603+J658</f>
        <v>11393969.18</v>
      </c>
      <c r="K828" s="207">
        <f>K8+K623+K648+K673+K698+K758+K778+K788+K808+K688+K603+K658</f>
        <v>25169408.699999999</v>
      </c>
      <c r="L828" s="208"/>
      <c r="M828" s="209">
        <f>M8+M623+M648+M673+M698+M758+M778+M788+M808+M688+M603+M658</f>
        <v>74713896.060000002</v>
      </c>
      <c r="N828" s="210">
        <f>N8+N623+N648+N673+N698+N758+N778+N788+N808+N688+N603+N658</f>
        <v>94975205.289999992</v>
      </c>
      <c r="O828" s="211"/>
      <c r="P828" s="212"/>
      <c r="Q828" s="212"/>
    </row>
    <row r="830" spans="1:17">
      <c r="A830" s="37"/>
      <c r="B830" s="37"/>
      <c r="C830" s="37"/>
      <c r="D830" s="38"/>
      <c r="E830" s="38"/>
      <c r="F830" s="38"/>
      <c r="G830" s="38"/>
      <c r="H830" s="38"/>
      <c r="I830" s="39"/>
      <c r="J830" s="39"/>
      <c r="K830" s="39"/>
    </row>
    <row r="831" spans="1:17">
      <c r="A831" s="37"/>
      <c r="B831" s="37"/>
      <c r="C831" s="37"/>
      <c r="D831" s="38"/>
      <c r="E831" s="38"/>
      <c r="F831" s="38"/>
      <c r="G831" s="38"/>
      <c r="H831" s="38"/>
      <c r="I831" s="39"/>
      <c r="J831" s="39"/>
      <c r="K831" s="39"/>
    </row>
    <row r="832" spans="1:17">
      <c r="A832" s="37"/>
      <c r="B832" s="37"/>
      <c r="C832" s="37"/>
      <c r="D832" s="38"/>
      <c r="E832" s="38"/>
      <c r="F832" s="38"/>
      <c r="G832" s="38"/>
      <c r="H832" s="40"/>
      <c r="I832" s="39"/>
      <c r="J832" s="39"/>
      <c r="K832" s="39"/>
    </row>
    <row r="833" spans="1:11">
      <c r="A833" s="37"/>
      <c r="B833" s="37"/>
      <c r="C833" s="37"/>
      <c r="D833" s="38"/>
      <c r="E833" s="38"/>
      <c r="F833" s="38"/>
      <c r="G833" s="38"/>
      <c r="H833" s="40"/>
      <c r="I833" s="39"/>
      <c r="J833" s="39"/>
      <c r="K833" s="39"/>
    </row>
    <row r="834" spans="1:11">
      <c r="A834" s="121"/>
      <c r="B834" s="121"/>
      <c r="C834" s="121"/>
      <c r="D834" s="121"/>
      <c r="E834" s="121"/>
      <c r="F834" s="121"/>
      <c r="G834" s="120"/>
      <c r="H834" s="120"/>
      <c r="I834" s="39"/>
      <c r="J834" s="39"/>
      <c r="K834" s="39"/>
    </row>
    <row r="835" spans="1:11">
      <c r="A835" s="37"/>
      <c r="B835" s="37"/>
      <c r="C835" s="37"/>
      <c r="D835" s="38"/>
      <c r="E835" s="38"/>
      <c r="F835" s="38"/>
      <c r="G835" s="38"/>
      <c r="H835" s="38"/>
      <c r="I835" s="39"/>
      <c r="J835" s="39"/>
      <c r="K835" s="39"/>
    </row>
    <row r="836" spans="1:11">
      <c r="A836" s="37"/>
      <c r="B836" s="37"/>
      <c r="C836" s="37"/>
      <c r="D836" s="38"/>
      <c r="E836" s="38"/>
      <c r="F836" s="38"/>
      <c r="G836" s="38"/>
      <c r="H836" s="38"/>
      <c r="I836" s="39"/>
      <c r="J836" s="39"/>
      <c r="K836" s="39"/>
    </row>
    <row r="837" spans="1:11">
      <c r="A837" s="37"/>
      <c r="B837" s="37"/>
      <c r="C837" s="37"/>
      <c r="D837" s="38"/>
      <c r="E837" s="38"/>
      <c r="F837" s="38"/>
      <c r="G837" s="38"/>
      <c r="H837" s="38"/>
      <c r="I837" s="39"/>
      <c r="J837" s="39"/>
      <c r="K837" s="39"/>
    </row>
    <row r="838" spans="1:11">
      <c r="A838" s="37"/>
      <c r="B838" s="37"/>
      <c r="C838" s="37"/>
      <c r="D838" s="38"/>
      <c r="E838" s="38"/>
      <c r="F838" s="38"/>
      <c r="G838" s="38"/>
      <c r="H838" s="38"/>
      <c r="I838" s="39"/>
      <c r="J838" s="39"/>
      <c r="K838" s="39"/>
    </row>
    <row r="839" spans="1:11" ht="0.75" customHeight="1"/>
  </sheetData>
  <customSheetViews>
    <customSheetView guid="{A06EAE8A-7583-4AD1-B028-D576710942B3}" showPageBreaks="1" fitToPage="1" printArea="1" view="pageBreakPreview" topLeftCell="A534">
      <selection activeCell="G553" sqref="G553:G557"/>
      <rowBreaks count="30" manualBreakCount="30">
        <brk id="27" max="15" man="1"/>
        <brk id="52" max="15" man="1"/>
        <brk id="77" max="15" man="1"/>
        <brk id="102" max="15" man="1"/>
        <brk id="127" max="15" man="1"/>
        <brk id="152" max="15" man="1"/>
        <brk id="177" max="15" man="1"/>
        <brk id="202" max="15" man="1"/>
        <brk id="227" max="15" man="1"/>
        <brk id="252" max="15" man="1"/>
        <brk id="277" max="15" man="1"/>
        <brk id="302" max="15" man="1"/>
        <brk id="327" max="15" man="1"/>
        <brk id="352" max="15" man="1"/>
        <brk id="377" max="15" man="1"/>
        <brk id="402" max="15" man="1"/>
        <brk id="427" max="15" man="1"/>
        <brk id="452" max="15" man="1"/>
        <brk id="477" max="15" man="1"/>
        <brk id="502" max="15" man="1"/>
        <brk id="527" max="15" man="1"/>
        <brk id="552" max="15" man="1"/>
        <brk id="582" max="15" man="1"/>
        <brk id="607" max="15" man="1"/>
        <brk id="627" max="15" man="1"/>
        <brk id="652" max="15" man="1"/>
        <brk id="677" max="15" man="1"/>
        <brk id="702" max="15" man="1"/>
        <brk id="727" max="15" man="1"/>
        <brk id="752" max="15" man="1"/>
      </rowBreaks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76" fitToHeight="0" orientation="landscape" verticalDpi="4294967293" r:id="rId1"/>
      <headerFooter alignWithMargins="0">
        <oddHeader xml:space="preserve">&amp;LInwestycje_2022
&amp;CBudżet powiatu na 2022 rok
 &amp;R&amp;"Arial,Pogrubiony"
</oddHeader>
        <oddFooter>&amp;C&amp;P&amp;R&amp;D    &amp;T</oddFooter>
      </headerFooter>
    </customSheetView>
  </customSheetViews>
  <mergeCells count="2239">
    <mergeCell ref="O543:O547"/>
    <mergeCell ref="P543:P547"/>
    <mergeCell ref="O548:O552"/>
    <mergeCell ref="P548:P552"/>
    <mergeCell ref="O553:O557"/>
    <mergeCell ref="P553:P557"/>
    <mergeCell ref="O558:O562"/>
    <mergeCell ref="P558:P562"/>
    <mergeCell ref="O563:O567"/>
    <mergeCell ref="P563:P567"/>
    <mergeCell ref="O568:O572"/>
    <mergeCell ref="P568:P572"/>
    <mergeCell ref="O573:O577"/>
    <mergeCell ref="P573:P577"/>
    <mergeCell ref="O578:O582"/>
    <mergeCell ref="P578:P582"/>
    <mergeCell ref="O498:O502"/>
    <mergeCell ref="P498:P502"/>
    <mergeCell ref="O503:O507"/>
    <mergeCell ref="P503:P507"/>
    <mergeCell ref="O508:O512"/>
    <mergeCell ref="P508:P512"/>
    <mergeCell ref="O513:O517"/>
    <mergeCell ref="P513:P517"/>
    <mergeCell ref="O518:O522"/>
    <mergeCell ref="P518:P522"/>
    <mergeCell ref="O523:O527"/>
    <mergeCell ref="P523:P527"/>
    <mergeCell ref="O528:O532"/>
    <mergeCell ref="P528:P532"/>
    <mergeCell ref="O533:O537"/>
    <mergeCell ref="P533:P537"/>
    <mergeCell ref="O538:O542"/>
    <mergeCell ref="P538:P542"/>
    <mergeCell ref="O453:O457"/>
    <mergeCell ref="P453:P457"/>
    <mergeCell ref="O458:O462"/>
    <mergeCell ref="P458:P462"/>
    <mergeCell ref="O463:O467"/>
    <mergeCell ref="P463:P467"/>
    <mergeCell ref="O468:O472"/>
    <mergeCell ref="P468:P472"/>
    <mergeCell ref="O473:O477"/>
    <mergeCell ref="P473:P477"/>
    <mergeCell ref="O478:O482"/>
    <mergeCell ref="P478:P482"/>
    <mergeCell ref="O483:O487"/>
    <mergeCell ref="P483:P487"/>
    <mergeCell ref="O488:O492"/>
    <mergeCell ref="P488:P492"/>
    <mergeCell ref="O493:O497"/>
    <mergeCell ref="P493:P497"/>
    <mergeCell ref="O408:O412"/>
    <mergeCell ref="P408:P412"/>
    <mergeCell ref="O413:O417"/>
    <mergeCell ref="P413:P417"/>
    <mergeCell ref="O418:O422"/>
    <mergeCell ref="P418:P422"/>
    <mergeCell ref="O423:O427"/>
    <mergeCell ref="P423:P427"/>
    <mergeCell ref="O428:O432"/>
    <mergeCell ref="P428:P432"/>
    <mergeCell ref="O433:O437"/>
    <mergeCell ref="P433:P437"/>
    <mergeCell ref="O438:O442"/>
    <mergeCell ref="P438:P442"/>
    <mergeCell ref="O443:O447"/>
    <mergeCell ref="P443:P447"/>
    <mergeCell ref="O448:O452"/>
    <mergeCell ref="P448:P452"/>
    <mergeCell ref="O363:O367"/>
    <mergeCell ref="P363:P367"/>
    <mergeCell ref="O368:O372"/>
    <mergeCell ref="P368:P372"/>
    <mergeCell ref="O373:O377"/>
    <mergeCell ref="P373:P377"/>
    <mergeCell ref="O378:O382"/>
    <mergeCell ref="P378:P382"/>
    <mergeCell ref="O383:O387"/>
    <mergeCell ref="P383:P387"/>
    <mergeCell ref="O388:O392"/>
    <mergeCell ref="P388:P392"/>
    <mergeCell ref="O393:O397"/>
    <mergeCell ref="P393:P397"/>
    <mergeCell ref="O398:O402"/>
    <mergeCell ref="P398:P402"/>
    <mergeCell ref="O403:O407"/>
    <mergeCell ref="P403:P407"/>
    <mergeCell ref="O318:O322"/>
    <mergeCell ref="P318:P322"/>
    <mergeCell ref="O323:O327"/>
    <mergeCell ref="P323:P327"/>
    <mergeCell ref="O328:O332"/>
    <mergeCell ref="P328:P332"/>
    <mergeCell ref="O333:O337"/>
    <mergeCell ref="P333:P337"/>
    <mergeCell ref="O338:O342"/>
    <mergeCell ref="P338:P342"/>
    <mergeCell ref="O343:O347"/>
    <mergeCell ref="P343:P347"/>
    <mergeCell ref="O348:O352"/>
    <mergeCell ref="P348:P352"/>
    <mergeCell ref="O353:O357"/>
    <mergeCell ref="P353:P357"/>
    <mergeCell ref="O358:O362"/>
    <mergeCell ref="P358:P362"/>
    <mergeCell ref="O273:O277"/>
    <mergeCell ref="P273:P277"/>
    <mergeCell ref="O278:O282"/>
    <mergeCell ref="P278:P282"/>
    <mergeCell ref="O283:O287"/>
    <mergeCell ref="P283:P287"/>
    <mergeCell ref="O288:O292"/>
    <mergeCell ref="P288:P292"/>
    <mergeCell ref="O293:O297"/>
    <mergeCell ref="P293:P297"/>
    <mergeCell ref="O298:O302"/>
    <mergeCell ref="P298:P302"/>
    <mergeCell ref="O303:O307"/>
    <mergeCell ref="P303:P307"/>
    <mergeCell ref="O308:O312"/>
    <mergeCell ref="P308:P312"/>
    <mergeCell ref="O313:O317"/>
    <mergeCell ref="P313:P317"/>
    <mergeCell ref="O228:O232"/>
    <mergeCell ref="P228:P232"/>
    <mergeCell ref="O233:O237"/>
    <mergeCell ref="P233:P237"/>
    <mergeCell ref="O238:O242"/>
    <mergeCell ref="P238:P242"/>
    <mergeCell ref="O243:O247"/>
    <mergeCell ref="P243:P247"/>
    <mergeCell ref="O248:O252"/>
    <mergeCell ref="P248:P252"/>
    <mergeCell ref="O253:O257"/>
    <mergeCell ref="P253:P257"/>
    <mergeCell ref="O258:O262"/>
    <mergeCell ref="P258:P262"/>
    <mergeCell ref="O263:O267"/>
    <mergeCell ref="P263:P267"/>
    <mergeCell ref="O268:O272"/>
    <mergeCell ref="P268:P272"/>
    <mergeCell ref="O183:O187"/>
    <mergeCell ref="P183:P187"/>
    <mergeCell ref="O188:O192"/>
    <mergeCell ref="P188:P192"/>
    <mergeCell ref="O193:O197"/>
    <mergeCell ref="P193:P197"/>
    <mergeCell ref="O198:O202"/>
    <mergeCell ref="P198:P202"/>
    <mergeCell ref="O203:O207"/>
    <mergeCell ref="P203:P207"/>
    <mergeCell ref="O208:O212"/>
    <mergeCell ref="P208:P212"/>
    <mergeCell ref="O213:O217"/>
    <mergeCell ref="P213:P217"/>
    <mergeCell ref="O218:O222"/>
    <mergeCell ref="P218:P222"/>
    <mergeCell ref="O223:O227"/>
    <mergeCell ref="P223:P227"/>
    <mergeCell ref="O138:O142"/>
    <mergeCell ref="P138:P142"/>
    <mergeCell ref="O143:O147"/>
    <mergeCell ref="P143:P147"/>
    <mergeCell ref="O148:O152"/>
    <mergeCell ref="P148:P152"/>
    <mergeCell ref="O153:O157"/>
    <mergeCell ref="P153:P157"/>
    <mergeCell ref="O158:O162"/>
    <mergeCell ref="P158:P162"/>
    <mergeCell ref="O163:O167"/>
    <mergeCell ref="P163:P167"/>
    <mergeCell ref="O168:O172"/>
    <mergeCell ref="P168:P172"/>
    <mergeCell ref="O173:O177"/>
    <mergeCell ref="P173:P177"/>
    <mergeCell ref="O178:O182"/>
    <mergeCell ref="P178:P182"/>
    <mergeCell ref="O98:O102"/>
    <mergeCell ref="P98:P102"/>
    <mergeCell ref="O103:O107"/>
    <mergeCell ref="P103:P107"/>
    <mergeCell ref="O108:O112"/>
    <mergeCell ref="P108:P112"/>
    <mergeCell ref="O113:O117"/>
    <mergeCell ref="P113:P117"/>
    <mergeCell ref="O118:O122"/>
    <mergeCell ref="P118:P122"/>
    <mergeCell ref="O123:O127"/>
    <mergeCell ref="P123:P127"/>
    <mergeCell ref="O128:O132"/>
    <mergeCell ref="P128:P132"/>
    <mergeCell ref="O133:O137"/>
    <mergeCell ref="P133:P137"/>
    <mergeCell ref="O53:O57"/>
    <mergeCell ref="P53:P57"/>
    <mergeCell ref="O58:O62"/>
    <mergeCell ref="P58:P62"/>
    <mergeCell ref="O63:O67"/>
    <mergeCell ref="P63:P67"/>
    <mergeCell ref="O68:O72"/>
    <mergeCell ref="P68:P72"/>
    <mergeCell ref="O73:O77"/>
    <mergeCell ref="P73:P77"/>
    <mergeCell ref="O78:O82"/>
    <mergeCell ref="P78:P82"/>
    <mergeCell ref="O83:O87"/>
    <mergeCell ref="P83:P87"/>
    <mergeCell ref="O88:O92"/>
    <mergeCell ref="P88:P92"/>
    <mergeCell ref="O93:O97"/>
    <mergeCell ref="P93:P97"/>
    <mergeCell ref="O8:O12"/>
    <mergeCell ref="P8:P12"/>
    <mergeCell ref="O13:O17"/>
    <mergeCell ref="P13:P17"/>
    <mergeCell ref="O18:O22"/>
    <mergeCell ref="P18:P22"/>
    <mergeCell ref="O23:O27"/>
    <mergeCell ref="P23:P27"/>
    <mergeCell ref="O28:O32"/>
    <mergeCell ref="P28:P32"/>
    <mergeCell ref="O33:O37"/>
    <mergeCell ref="P33:P37"/>
    <mergeCell ref="O38:O42"/>
    <mergeCell ref="P38:P42"/>
    <mergeCell ref="O43:O47"/>
    <mergeCell ref="P43:P47"/>
    <mergeCell ref="O48:O52"/>
    <mergeCell ref="P48:P52"/>
    <mergeCell ref="A598:A602"/>
    <mergeCell ref="B598:B602"/>
    <mergeCell ref="C598:C602"/>
    <mergeCell ref="D598:F602"/>
    <mergeCell ref="G598:G602"/>
    <mergeCell ref="H598:H599"/>
    <mergeCell ref="I598:I602"/>
    <mergeCell ref="J598:J602"/>
    <mergeCell ref="K598:K602"/>
    <mergeCell ref="N598:N602"/>
    <mergeCell ref="H600:H602"/>
    <mergeCell ref="A713:A717"/>
    <mergeCell ref="B713:B717"/>
    <mergeCell ref="C713:C717"/>
    <mergeCell ref="D713:F717"/>
    <mergeCell ref="G713:G717"/>
    <mergeCell ref="H713:H714"/>
    <mergeCell ref="I713:I717"/>
    <mergeCell ref="J713:J717"/>
    <mergeCell ref="K713:K717"/>
    <mergeCell ref="N713:N717"/>
    <mergeCell ref="H715:H717"/>
    <mergeCell ref="D653:F657"/>
    <mergeCell ref="G653:G657"/>
    <mergeCell ref="A653:A657"/>
    <mergeCell ref="B653:B657"/>
    <mergeCell ref="H638:H639"/>
    <mergeCell ref="I638:I642"/>
    <mergeCell ref="J638:J642"/>
    <mergeCell ref="I668:I672"/>
    <mergeCell ref="J668:J672"/>
    <mergeCell ref="A613:A617"/>
    <mergeCell ref="C663:C667"/>
    <mergeCell ref="D663:F667"/>
    <mergeCell ref="G663:G667"/>
    <mergeCell ref="H663:H664"/>
    <mergeCell ref="I663:I667"/>
    <mergeCell ref="J663:J667"/>
    <mergeCell ref="K663:K667"/>
    <mergeCell ref="N663:N667"/>
    <mergeCell ref="H665:H667"/>
    <mergeCell ref="A708:A712"/>
    <mergeCell ref="B708:B712"/>
    <mergeCell ref="C708:C712"/>
    <mergeCell ref="D708:F712"/>
    <mergeCell ref="G708:G712"/>
    <mergeCell ref="H708:H709"/>
    <mergeCell ref="I708:I712"/>
    <mergeCell ref="J708:J712"/>
    <mergeCell ref="K708:K712"/>
    <mergeCell ref="N708:N712"/>
    <mergeCell ref="H710:H712"/>
    <mergeCell ref="A673:H677"/>
    <mergeCell ref="I673:I677"/>
    <mergeCell ref="J673:J677"/>
    <mergeCell ref="A663:A667"/>
    <mergeCell ref="B663:B667"/>
    <mergeCell ref="A668:A672"/>
    <mergeCell ref="B668:B672"/>
    <mergeCell ref="C668:C672"/>
    <mergeCell ref="D668:F672"/>
    <mergeCell ref="G668:G672"/>
    <mergeCell ref="H668:H669"/>
    <mergeCell ref="A533:A537"/>
    <mergeCell ref="B533:B537"/>
    <mergeCell ref="C533:C537"/>
    <mergeCell ref="D533:F537"/>
    <mergeCell ref="G533:G537"/>
    <mergeCell ref="H533:H534"/>
    <mergeCell ref="I533:I537"/>
    <mergeCell ref="J533:J537"/>
    <mergeCell ref="K533:K537"/>
    <mergeCell ref="A658:H662"/>
    <mergeCell ref="I658:I662"/>
    <mergeCell ref="J658:J662"/>
    <mergeCell ref="K658:K662"/>
    <mergeCell ref="N658:N662"/>
    <mergeCell ref="N533:N537"/>
    <mergeCell ref="H535:H537"/>
    <mergeCell ref="A588:A592"/>
    <mergeCell ref="B588:B592"/>
    <mergeCell ref="C588:C592"/>
    <mergeCell ref="D588:F592"/>
    <mergeCell ref="G588:G592"/>
    <mergeCell ref="H588:H589"/>
    <mergeCell ref="H590:H592"/>
    <mergeCell ref="A633:A637"/>
    <mergeCell ref="B633:B637"/>
    <mergeCell ref="C633:C637"/>
    <mergeCell ref="J653:J657"/>
    <mergeCell ref="K653:K657"/>
    <mergeCell ref="N653:N657"/>
    <mergeCell ref="H655:H657"/>
    <mergeCell ref="G548:G552"/>
    <mergeCell ref="H548:H549"/>
    <mergeCell ref="H448:H449"/>
    <mergeCell ref="I448:I452"/>
    <mergeCell ref="J448:J452"/>
    <mergeCell ref="K448:K452"/>
    <mergeCell ref="N448:N452"/>
    <mergeCell ref="H450:H452"/>
    <mergeCell ref="I348:I352"/>
    <mergeCell ref="J348:J352"/>
    <mergeCell ref="K348:K352"/>
    <mergeCell ref="N348:N352"/>
    <mergeCell ref="D723:F727"/>
    <mergeCell ref="G723:G727"/>
    <mergeCell ref="H723:H724"/>
    <mergeCell ref="I723:I727"/>
    <mergeCell ref="J723:J727"/>
    <mergeCell ref="K723:K727"/>
    <mergeCell ref="N723:N727"/>
    <mergeCell ref="H725:H727"/>
    <mergeCell ref="K673:K677"/>
    <mergeCell ref="H405:H407"/>
    <mergeCell ref="H440:H442"/>
    <mergeCell ref="K583:K587"/>
    <mergeCell ref="N573:N577"/>
    <mergeCell ref="G513:G517"/>
    <mergeCell ref="H513:H514"/>
    <mergeCell ref="I513:I517"/>
    <mergeCell ref="J513:J517"/>
    <mergeCell ref="K513:K517"/>
    <mergeCell ref="N513:N517"/>
    <mergeCell ref="K523:K527"/>
    <mergeCell ref="K553:K557"/>
    <mergeCell ref="H358:H359"/>
    <mergeCell ref="I223:I227"/>
    <mergeCell ref="J223:J227"/>
    <mergeCell ref="H225:H227"/>
    <mergeCell ref="H238:H239"/>
    <mergeCell ref="H228:H229"/>
    <mergeCell ref="I228:I232"/>
    <mergeCell ref="J228:J232"/>
    <mergeCell ref="K228:K232"/>
    <mergeCell ref="N228:N232"/>
    <mergeCell ref="H230:H232"/>
    <mergeCell ref="I238:I242"/>
    <mergeCell ref="N268:N272"/>
    <mergeCell ref="H270:H272"/>
    <mergeCell ref="G258:G262"/>
    <mergeCell ref="I263:I267"/>
    <mergeCell ref="J263:J267"/>
    <mergeCell ref="K263:K267"/>
    <mergeCell ref="N263:N267"/>
    <mergeCell ref="H265:H267"/>
    <mergeCell ref="N258:N262"/>
    <mergeCell ref="H240:H242"/>
    <mergeCell ref="J288:J292"/>
    <mergeCell ref="K288:K292"/>
    <mergeCell ref="N288:N292"/>
    <mergeCell ref="H290:H292"/>
    <mergeCell ref="H308:H309"/>
    <mergeCell ref="I308:I312"/>
    <mergeCell ref="J308:J312"/>
    <mergeCell ref="K308:K312"/>
    <mergeCell ref="H298:H299"/>
    <mergeCell ref="H283:H284"/>
    <mergeCell ref="H263:H264"/>
    <mergeCell ref="G333:G337"/>
    <mergeCell ref="H333:H334"/>
    <mergeCell ref="I333:I337"/>
    <mergeCell ref="J333:J337"/>
    <mergeCell ref="K333:K337"/>
    <mergeCell ref="N333:N337"/>
    <mergeCell ref="H335:H337"/>
    <mergeCell ref="N308:N312"/>
    <mergeCell ref="H310:H312"/>
    <mergeCell ref="H323:H324"/>
    <mergeCell ref="I323:I327"/>
    <mergeCell ref="J323:J327"/>
    <mergeCell ref="K323:K327"/>
    <mergeCell ref="N323:N327"/>
    <mergeCell ref="H325:H327"/>
    <mergeCell ref="A803:A807"/>
    <mergeCell ref="B803:B807"/>
    <mergeCell ref="C803:C807"/>
    <mergeCell ref="D803:F807"/>
    <mergeCell ref="G803:G807"/>
    <mergeCell ref="H803:H804"/>
    <mergeCell ref="I803:I807"/>
    <mergeCell ref="J803:J807"/>
    <mergeCell ref="K803:K807"/>
    <mergeCell ref="N803:N807"/>
    <mergeCell ref="H805:H807"/>
    <mergeCell ref="A448:A452"/>
    <mergeCell ref="B448:B452"/>
    <mergeCell ref="C448:C452"/>
    <mergeCell ref="D448:F452"/>
    <mergeCell ref="G448:G452"/>
    <mergeCell ref="K563:K567"/>
    <mergeCell ref="N563:N567"/>
    <mergeCell ref="H488:H489"/>
    <mergeCell ref="I488:I492"/>
    <mergeCell ref="J488:J492"/>
    <mergeCell ref="K488:K492"/>
    <mergeCell ref="N488:N492"/>
    <mergeCell ref="H490:H492"/>
    <mergeCell ref="N568:N572"/>
    <mergeCell ref="J568:J572"/>
    <mergeCell ref="D513:F517"/>
    <mergeCell ref="H563:H564"/>
    <mergeCell ref="I563:I567"/>
    <mergeCell ref="K788:K792"/>
    <mergeCell ref="N788:N792"/>
    <mergeCell ref="A793:A797"/>
    <mergeCell ref="J793:J797"/>
    <mergeCell ref="C653:C657"/>
    <mergeCell ref="N588:N592"/>
    <mergeCell ref="A563:A567"/>
    <mergeCell ref="B563:B567"/>
    <mergeCell ref="C563:C567"/>
    <mergeCell ref="D563:F567"/>
    <mergeCell ref="G563:G567"/>
    <mergeCell ref="I518:I522"/>
    <mergeCell ref="H653:H654"/>
    <mergeCell ref="I653:I657"/>
    <mergeCell ref="J573:J577"/>
    <mergeCell ref="K573:K577"/>
    <mergeCell ref="N583:N587"/>
    <mergeCell ref="A443:A447"/>
    <mergeCell ref="B443:B447"/>
    <mergeCell ref="C443:C447"/>
    <mergeCell ref="D443:F447"/>
    <mergeCell ref="G443:G447"/>
    <mergeCell ref="H443:H444"/>
    <mergeCell ref="I443:I447"/>
    <mergeCell ref="J443:J447"/>
    <mergeCell ref="K443:K447"/>
    <mergeCell ref="N443:N447"/>
    <mergeCell ref="H445:H447"/>
    <mergeCell ref="K593:K597"/>
    <mergeCell ref="C488:C492"/>
    <mergeCell ref="D488:F492"/>
    <mergeCell ref="G488:G492"/>
    <mergeCell ref="I588:I592"/>
    <mergeCell ref="J588:J592"/>
    <mergeCell ref="K588:K592"/>
    <mergeCell ref="B338:B342"/>
    <mergeCell ref="C338:C342"/>
    <mergeCell ref="D338:F342"/>
    <mergeCell ref="G338:G342"/>
    <mergeCell ref="H218:H219"/>
    <mergeCell ref="I218:I222"/>
    <mergeCell ref="C158:C162"/>
    <mergeCell ref="I353:I357"/>
    <mergeCell ref="J353:J357"/>
    <mergeCell ref="K353:K357"/>
    <mergeCell ref="N353:N357"/>
    <mergeCell ref="H355:H357"/>
    <mergeCell ref="A353:A357"/>
    <mergeCell ref="B353:B357"/>
    <mergeCell ref="C353:C357"/>
    <mergeCell ref="H350:H352"/>
    <mergeCell ref="D353:F357"/>
    <mergeCell ref="G353:G357"/>
    <mergeCell ref="N338:N342"/>
    <mergeCell ref="H340:H342"/>
    <mergeCell ref="N248:N252"/>
    <mergeCell ref="J238:J242"/>
    <mergeCell ref="K238:K242"/>
    <mergeCell ref="N238:N242"/>
    <mergeCell ref="J253:J257"/>
    <mergeCell ref="K253:K257"/>
    <mergeCell ref="N253:N257"/>
    <mergeCell ref="H255:H257"/>
    <mergeCell ref="I283:I287"/>
    <mergeCell ref="J283:J287"/>
    <mergeCell ref="K283:K287"/>
    <mergeCell ref="N283:N287"/>
    <mergeCell ref="N193:N197"/>
    <mergeCell ref="H195:H197"/>
    <mergeCell ref="A193:A197"/>
    <mergeCell ref="B193:B197"/>
    <mergeCell ref="C193:C197"/>
    <mergeCell ref="K68:K72"/>
    <mergeCell ref="N68:N72"/>
    <mergeCell ref="H70:H72"/>
    <mergeCell ref="A88:A92"/>
    <mergeCell ref="A83:A87"/>
    <mergeCell ref="B83:B87"/>
    <mergeCell ref="C83:C87"/>
    <mergeCell ref="H138:H139"/>
    <mergeCell ref="I138:I142"/>
    <mergeCell ref="I298:I302"/>
    <mergeCell ref="J298:J302"/>
    <mergeCell ref="K298:K302"/>
    <mergeCell ref="N298:N302"/>
    <mergeCell ref="H300:H302"/>
    <mergeCell ref="G143:G147"/>
    <mergeCell ref="H143:H144"/>
    <mergeCell ref="N143:N147"/>
    <mergeCell ref="H145:H147"/>
    <mergeCell ref="A253:A257"/>
    <mergeCell ref="B253:B257"/>
    <mergeCell ref="H285:H287"/>
    <mergeCell ref="N278:N282"/>
    <mergeCell ref="H288:H289"/>
    <mergeCell ref="I288:I292"/>
    <mergeCell ref="K273:K277"/>
    <mergeCell ref="N273:N277"/>
    <mergeCell ref="H275:H277"/>
    <mergeCell ref="B228:B232"/>
    <mergeCell ref="C228:C232"/>
    <mergeCell ref="D228:F232"/>
    <mergeCell ref="G228:G232"/>
    <mergeCell ref="C148:C152"/>
    <mergeCell ref="D148:F152"/>
    <mergeCell ref="G148:G152"/>
    <mergeCell ref="H148:H149"/>
    <mergeCell ref="J213:J217"/>
    <mergeCell ref="K213:K217"/>
    <mergeCell ref="C168:C172"/>
    <mergeCell ref="D168:F172"/>
    <mergeCell ref="G168:G172"/>
    <mergeCell ref="H173:H174"/>
    <mergeCell ref="I173:I177"/>
    <mergeCell ref="J173:J177"/>
    <mergeCell ref="K173:K177"/>
    <mergeCell ref="H198:H199"/>
    <mergeCell ref="I198:I202"/>
    <mergeCell ref="J198:J202"/>
    <mergeCell ref="K198:K202"/>
    <mergeCell ref="H208:H209"/>
    <mergeCell ref="I208:I212"/>
    <mergeCell ref="J208:J212"/>
    <mergeCell ref="K208:K212"/>
    <mergeCell ref="B168:B172"/>
    <mergeCell ref="H188:H189"/>
    <mergeCell ref="I188:I192"/>
    <mergeCell ref="J188:J192"/>
    <mergeCell ref="K188:K192"/>
    <mergeCell ref="H190:H192"/>
    <mergeCell ref="K193:K197"/>
    <mergeCell ref="C793:C797"/>
    <mergeCell ref="D793:F797"/>
    <mergeCell ref="D153:F157"/>
    <mergeCell ref="G153:G157"/>
    <mergeCell ref="I793:I797"/>
    <mergeCell ref="H155:H157"/>
    <mergeCell ref="H680:H682"/>
    <mergeCell ref="A683:A687"/>
    <mergeCell ref="B683:B687"/>
    <mergeCell ref="B763:B767"/>
    <mergeCell ref="C763:C767"/>
    <mergeCell ref="D763:F767"/>
    <mergeCell ref="G763:G767"/>
    <mergeCell ref="H763:H764"/>
    <mergeCell ref="H168:H169"/>
    <mergeCell ref="I168:I172"/>
    <mergeCell ref="A178:A182"/>
    <mergeCell ref="B178:B182"/>
    <mergeCell ref="C178:C182"/>
    <mergeCell ref="D178:F182"/>
    <mergeCell ref="G178:G182"/>
    <mergeCell ref="H178:H179"/>
    <mergeCell ref="I178:I182"/>
    <mergeCell ref="C253:C257"/>
    <mergeCell ref="D253:F257"/>
    <mergeCell ref="G253:G257"/>
    <mergeCell ref="H253:H254"/>
    <mergeCell ref="I253:I257"/>
    <mergeCell ref="H515:H517"/>
    <mergeCell ref="A518:A522"/>
    <mergeCell ref="B518:B522"/>
    <mergeCell ref="A228:A232"/>
    <mergeCell ref="I98:I102"/>
    <mergeCell ref="K98:K102"/>
    <mergeCell ref="N98:N102"/>
    <mergeCell ref="H100:H102"/>
    <mergeCell ref="A98:A102"/>
    <mergeCell ref="B98:B102"/>
    <mergeCell ref="C98:C102"/>
    <mergeCell ref="D98:F102"/>
    <mergeCell ref="G98:G102"/>
    <mergeCell ref="N163:N167"/>
    <mergeCell ref="H165:H167"/>
    <mergeCell ref="A163:A167"/>
    <mergeCell ref="B163:B167"/>
    <mergeCell ref="C163:C167"/>
    <mergeCell ref="D163:F167"/>
    <mergeCell ref="G163:G167"/>
    <mergeCell ref="K153:K157"/>
    <mergeCell ref="N153:N157"/>
    <mergeCell ref="C153:C157"/>
    <mergeCell ref="J163:J167"/>
    <mergeCell ref="K163:K167"/>
    <mergeCell ref="A148:A152"/>
    <mergeCell ref="D158:F162"/>
    <mergeCell ref="G158:G162"/>
    <mergeCell ref="H163:H164"/>
    <mergeCell ref="I163:I167"/>
    <mergeCell ref="K108:K112"/>
    <mergeCell ref="N108:N112"/>
    <mergeCell ref="H110:H112"/>
    <mergeCell ref="A108:A112"/>
    <mergeCell ref="B108:B112"/>
    <mergeCell ref="C108:C112"/>
    <mergeCell ref="N793:N797"/>
    <mergeCell ref="H795:H797"/>
    <mergeCell ref="N673:N677"/>
    <mergeCell ref="A678:A682"/>
    <mergeCell ref="B678:B682"/>
    <mergeCell ref="C678:C682"/>
    <mergeCell ref="D678:F682"/>
    <mergeCell ref="G678:G682"/>
    <mergeCell ref="H678:H679"/>
    <mergeCell ref="I678:I682"/>
    <mergeCell ref="J678:J682"/>
    <mergeCell ref="K678:K682"/>
    <mergeCell ref="N678:N682"/>
    <mergeCell ref="C683:C687"/>
    <mergeCell ref="D683:F687"/>
    <mergeCell ref="A543:A547"/>
    <mergeCell ref="B543:B547"/>
    <mergeCell ref="C543:C547"/>
    <mergeCell ref="D543:F547"/>
    <mergeCell ref="N593:N597"/>
    <mergeCell ref="H595:H597"/>
    <mergeCell ref="A593:A597"/>
    <mergeCell ref="B593:B597"/>
    <mergeCell ref="C593:C597"/>
    <mergeCell ref="D593:F597"/>
    <mergeCell ref="G593:G597"/>
    <mergeCell ref="H593:H594"/>
    <mergeCell ref="I593:I597"/>
    <mergeCell ref="J593:J597"/>
    <mergeCell ref="C568:C572"/>
    <mergeCell ref="D568:F572"/>
    <mergeCell ref="B793:B797"/>
    <mergeCell ref="C518:C522"/>
    <mergeCell ref="D518:F522"/>
    <mergeCell ref="G518:G522"/>
    <mergeCell ref="I543:I547"/>
    <mergeCell ref="J543:J547"/>
    <mergeCell ref="H545:H547"/>
    <mergeCell ref="H585:H587"/>
    <mergeCell ref="H555:H557"/>
    <mergeCell ref="A553:A557"/>
    <mergeCell ref="B553:B557"/>
    <mergeCell ref="C553:C557"/>
    <mergeCell ref="D553:F557"/>
    <mergeCell ref="G553:G557"/>
    <mergeCell ref="J518:J522"/>
    <mergeCell ref="G543:G547"/>
    <mergeCell ref="H570:H572"/>
    <mergeCell ref="H575:H577"/>
    <mergeCell ref="A578:A582"/>
    <mergeCell ref="B578:B582"/>
    <mergeCell ref="C578:C582"/>
    <mergeCell ref="D578:F582"/>
    <mergeCell ref="G578:G582"/>
    <mergeCell ref="H518:H519"/>
    <mergeCell ref="A568:A572"/>
    <mergeCell ref="B568:B572"/>
    <mergeCell ref="H565:H567"/>
    <mergeCell ref="G583:G587"/>
    <mergeCell ref="H583:H584"/>
    <mergeCell ref="I583:I587"/>
    <mergeCell ref="I548:I552"/>
    <mergeCell ref="C548:C552"/>
    <mergeCell ref="D548:F552"/>
    <mergeCell ref="A3:P3"/>
    <mergeCell ref="A6:A7"/>
    <mergeCell ref="B6:B7"/>
    <mergeCell ref="C6:C7"/>
    <mergeCell ref="D6:F7"/>
    <mergeCell ref="G6:G7"/>
    <mergeCell ref="H6:H7"/>
    <mergeCell ref="I6:I7"/>
    <mergeCell ref="A28:A32"/>
    <mergeCell ref="N8:N12"/>
    <mergeCell ref="A13:A17"/>
    <mergeCell ref="B13:B17"/>
    <mergeCell ref="C13:C17"/>
    <mergeCell ref="D13:F17"/>
    <mergeCell ref="G13:G17"/>
    <mergeCell ref="B28:B32"/>
    <mergeCell ref="A8:H12"/>
    <mergeCell ref="I8:I12"/>
    <mergeCell ref="J8:J12"/>
    <mergeCell ref="K8:K12"/>
    <mergeCell ref="B18:B22"/>
    <mergeCell ref="A23:A27"/>
    <mergeCell ref="J28:J32"/>
    <mergeCell ref="B23:B27"/>
    <mergeCell ref="C23:C27"/>
    <mergeCell ref="N13:N17"/>
    <mergeCell ref="H15:H17"/>
    <mergeCell ref="J13:J17"/>
    <mergeCell ref="K13:K17"/>
    <mergeCell ref="G28:G32"/>
    <mergeCell ref="H28:H29"/>
    <mergeCell ref="C58:C62"/>
    <mergeCell ref="C18:C22"/>
    <mergeCell ref="D18:F22"/>
    <mergeCell ref="G18:G22"/>
    <mergeCell ref="N23:N27"/>
    <mergeCell ref="H25:H27"/>
    <mergeCell ref="I18:I22"/>
    <mergeCell ref="J18:J22"/>
    <mergeCell ref="N523:N527"/>
    <mergeCell ref="K23:K27"/>
    <mergeCell ref="I23:I27"/>
    <mergeCell ref="H13:H14"/>
    <mergeCell ref="I13:I17"/>
    <mergeCell ref="K18:K22"/>
    <mergeCell ref="N18:N22"/>
    <mergeCell ref="H20:H22"/>
    <mergeCell ref="H18:H19"/>
    <mergeCell ref="J23:J27"/>
    <mergeCell ref="J63:J67"/>
    <mergeCell ref="K63:K67"/>
    <mergeCell ref="H65:H67"/>
    <mergeCell ref="N63:N67"/>
    <mergeCell ref="N83:N87"/>
    <mergeCell ref="H85:H87"/>
    <mergeCell ref="J98:J102"/>
    <mergeCell ref="J88:J92"/>
    <mergeCell ref="K88:K92"/>
    <mergeCell ref="N88:N92"/>
    <mergeCell ref="H90:H92"/>
    <mergeCell ref="H108:H109"/>
    <mergeCell ref="I108:I112"/>
    <mergeCell ref="J108:J112"/>
    <mergeCell ref="B43:B47"/>
    <mergeCell ref="C43:C47"/>
    <mergeCell ref="D43:F47"/>
    <mergeCell ref="G43:G47"/>
    <mergeCell ref="H48:H49"/>
    <mergeCell ref="I48:I52"/>
    <mergeCell ref="J48:J52"/>
    <mergeCell ref="K48:K52"/>
    <mergeCell ref="N48:N52"/>
    <mergeCell ref="H553:H554"/>
    <mergeCell ref="I553:I557"/>
    <mergeCell ref="J553:J557"/>
    <mergeCell ref="H540:H542"/>
    <mergeCell ref="B538:B542"/>
    <mergeCell ref="C538:C542"/>
    <mergeCell ref="C28:C32"/>
    <mergeCell ref="D28:F32"/>
    <mergeCell ref="H33:H34"/>
    <mergeCell ref="I33:I37"/>
    <mergeCell ref="J33:J37"/>
    <mergeCell ref="K33:K37"/>
    <mergeCell ref="N33:N37"/>
    <mergeCell ref="H35:H37"/>
    <mergeCell ref="I28:I32"/>
    <mergeCell ref="K28:K32"/>
    <mergeCell ref="N28:N32"/>
    <mergeCell ref="H30:H32"/>
    <mergeCell ref="H50:H52"/>
    <mergeCell ref="G63:G67"/>
    <mergeCell ref="H63:H64"/>
    <mergeCell ref="I63:I67"/>
    <mergeCell ref="K83:K87"/>
    <mergeCell ref="A33:A37"/>
    <mergeCell ref="B33:B37"/>
    <mergeCell ref="C33:C37"/>
    <mergeCell ref="D33:F37"/>
    <mergeCell ref="G33:G37"/>
    <mergeCell ref="A38:A42"/>
    <mergeCell ref="H38:H39"/>
    <mergeCell ref="I38:I42"/>
    <mergeCell ref="J38:J42"/>
    <mergeCell ref="N53:N57"/>
    <mergeCell ref="H55:H57"/>
    <mergeCell ref="A213:A217"/>
    <mergeCell ref="B213:B217"/>
    <mergeCell ref="C213:C217"/>
    <mergeCell ref="D213:F217"/>
    <mergeCell ref="G213:G217"/>
    <mergeCell ref="H213:H214"/>
    <mergeCell ref="I213:I217"/>
    <mergeCell ref="K38:K42"/>
    <mergeCell ref="N38:N42"/>
    <mergeCell ref="H40:H42"/>
    <mergeCell ref="B38:B42"/>
    <mergeCell ref="C38:C42"/>
    <mergeCell ref="D38:F42"/>
    <mergeCell ref="G38:G42"/>
    <mergeCell ref="H43:H44"/>
    <mergeCell ref="I43:I47"/>
    <mergeCell ref="J43:J47"/>
    <mergeCell ref="K43:K47"/>
    <mergeCell ref="N43:N47"/>
    <mergeCell ref="H45:H47"/>
    <mergeCell ref="A43:A47"/>
    <mergeCell ref="A48:A52"/>
    <mergeCell ref="B48:B52"/>
    <mergeCell ref="C48:C52"/>
    <mergeCell ref="D48:F52"/>
    <mergeCell ref="G48:G52"/>
    <mergeCell ref="D23:F27"/>
    <mergeCell ref="H23:H24"/>
    <mergeCell ref="G23:G27"/>
    <mergeCell ref="A18:A22"/>
    <mergeCell ref="H58:H59"/>
    <mergeCell ref="I58:I62"/>
    <mergeCell ref="J58:J62"/>
    <mergeCell ref="K58:K62"/>
    <mergeCell ref="N58:N62"/>
    <mergeCell ref="H60:H62"/>
    <mergeCell ref="B73:B77"/>
    <mergeCell ref="C73:C77"/>
    <mergeCell ref="D73:F77"/>
    <mergeCell ref="G73:G77"/>
    <mergeCell ref="A53:A57"/>
    <mergeCell ref="B53:B57"/>
    <mergeCell ref="C53:C57"/>
    <mergeCell ref="D53:F57"/>
    <mergeCell ref="G53:G57"/>
    <mergeCell ref="H53:H54"/>
    <mergeCell ref="I53:I57"/>
    <mergeCell ref="J53:J57"/>
    <mergeCell ref="K53:K57"/>
    <mergeCell ref="A63:A67"/>
    <mergeCell ref="B63:B67"/>
    <mergeCell ref="C63:C67"/>
    <mergeCell ref="D63:F67"/>
    <mergeCell ref="A58:A62"/>
    <mergeCell ref="B58:B62"/>
    <mergeCell ref="D83:F87"/>
    <mergeCell ref="G83:G87"/>
    <mergeCell ref="H93:H94"/>
    <mergeCell ref="I93:I97"/>
    <mergeCell ref="J93:J97"/>
    <mergeCell ref="K93:K97"/>
    <mergeCell ref="N93:N97"/>
    <mergeCell ref="H95:H97"/>
    <mergeCell ref="A93:A97"/>
    <mergeCell ref="B93:B97"/>
    <mergeCell ref="C93:C97"/>
    <mergeCell ref="D93:F97"/>
    <mergeCell ref="G93:G97"/>
    <mergeCell ref="D58:F62"/>
    <mergeCell ref="G58:G62"/>
    <mergeCell ref="C68:C72"/>
    <mergeCell ref="D68:F72"/>
    <mergeCell ref="H83:H84"/>
    <mergeCell ref="I78:I82"/>
    <mergeCell ref="J78:J82"/>
    <mergeCell ref="K78:K82"/>
    <mergeCell ref="N78:N82"/>
    <mergeCell ref="H80:H82"/>
    <mergeCell ref="B78:B82"/>
    <mergeCell ref="C78:C82"/>
    <mergeCell ref="D78:F82"/>
    <mergeCell ref="G78:G82"/>
    <mergeCell ref="J68:J72"/>
    <mergeCell ref="I83:I87"/>
    <mergeCell ref="J83:J87"/>
    <mergeCell ref="A68:A72"/>
    <mergeCell ref="B68:B72"/>
    <mergeCell ref="H103:H104"/>
    <mergeCell ref="I103:I107"/>
    <mergeCell ref="J103:J107"/>
    <mergeCell ref="K103:K107"/>
    <mergeCell ref="N103:N107"/>
    <mergeCell ref="H105:H107"/>
    <mergeCell ref="A103:A107"/>
    <mergeCell ref="B103:B107"/>
    <mergeCell ref="C103:C107"/>
    <mergeCell ref="D103:F107"/>
    <mergeCell ref="G103:G107"/>
    <mergeCell ref="H68:H69"/>
    <mergeCell ref="I68:I72"/>
    <mergeCell ref="H78:H79"/>
    <mergeCell ref="H73:H74"/>
    <mergeCell ref="I73:I77"/>
    <mergeCell ref="J73:J77"/>
    <mergeCell ref="K73:K77"/>
    <mergeCell ref="N73:N77"/>
    <mergeCell ref="H75:H77"/>
    <mergeCell ref="A73:A77"/>
    <mergeCell ref="A78:A82"/>
    <mergeCell ref="G68:G72"/>
    <mergeCell ref="B88:B92"/>
    <mergeCell ref="C88:C92"/>
    <mergeCell ref="D88:F92"/>
    <mergeCell ref="G88:G92"/>
    <mergeCell ref="H88:H89"/>
    <mergeCell ref="I88:I92"/>
    <mergeCell ref="H98:H99"/>
    <mergeCell ref="D108:F112"/>
    <mergeCell ref="G108:G112"/>
    <mergeCell ref="H113:H114"/>
    <mergeCell ref="I113:I117"/>
    <mergeCell ref="J113:J117"/>
    <mergeCell ref="K113:K117"/>
    <mergeCell ref="N113:N117"/>
    <mergeCell ref="H115:H117"/>
    <mergeCell ref="A113:A117"/>
    <mergeCell ref="B113:B117"/>
    <mergeCell ref="C113:C117"/>
    <mergeCell ref="D113:F117"/>
    <mergeCell ref="G113:G117"/>
    <mergeCell ref="H118:H119"/>
    <mergeCell ref="I118:I122"/>
    <mergeCell ref="J118:J122"/>
    <mergeCell ref="K118:K122"/>
    <mergeCell ref="N118:N122"/>
    <mergeCell ref="H120:H122"/>
    <mergeCell ref="A118:A122"/>
    <mergeCell ref="B118:B122"/>
    <mergeCell ref="C118:C122"/>
    <mergeCell ref="D118:F122"/>
    <mergeCell ref="G118:G122"/>
    <mergeCell ref="H123:H124"/>
    <mergeCell ref="I123:I127"/>
    <mergeCell ref="J123:J127"/>
    <mergeCell ref="K123:K127"/>
    <mergeCell ref="N123:N127"/>
    <mergeCell ref="H125:H127"/>
    <mergeCell ref="A123:A127"/>
    <mergeCell ref="B123:B127"/>
    <mergeCell ref="C123:C127"/>
    <mergeCell ref="D123:F127"/>
    <mergeCell ref="G123:G127"/>
    <mergeCell ref="H128:H129"/>
    <mergeCell ref="I128:I132"/>
    <mergeCell ref="J128:J132"/>
    <mergeCell ref="K128:K132"/>
    <mergeCell ref="N128:N132"/>
    <mergeCell ref="H130:H132"/>
    <mergeCell ref="A128:A132"/>
    <mergeCell ref="B128:B132"/>
    <mergeCell ref="C128:C132"/>
    <mergeCell ref="D128:F132"/>
    <mergeCell ref="G128:G132"/>
    <mergeCell ref="H133:H134"/>
    <mergeCell ref="I133:I137"/>
    <mergeCell ref="J133:J137"/>
    <mergeCell ref="K133:K137"/>
    <mergeCell ref="N133:N137"/>
    <mergeCell ref="H135:H137"/>
    <mergeCell ref="A133:A137"/>
    <mergeCell ref="B133:B137"/>
    <mergeCell ref="C133:C137"/>
    <mergeCell ref="D133:F137"/>
    <mergeCell ref="G133:G137"/>
    <mergeCell ref="H140:H142"/>
    <mergeCell ref="A143:A147"/>
    <mergeCell ref="B143:B147"/>
    <mergeCell ref="C143:C147"/>
    <mergeCell ref="D143:F147"/>
    <mergeCell ref="H158:H159"/>
    <mergeCell ref="I158:I162"/>
    <mergeCell ref="J158:J162"/>
    <mergeCell ref="K158:K162"/>
    <mergeCell ref="N158:N162"/>
    <mergeCell ref="H160:H162"/>
    <mergeCell ref="A158:A162"/>
    <mergeCell ref="B158:B162"/>
    <mergeCell ref="J138:J142"/>
    <mergeCell ref="I148:I152"/>
    <mergeCell ref="J148:J152"/>
    <mergeCell ref="K148:K152"/>
    <mergeCell ref="N148:N152"/>
    <mergeCell ref="H150:H152"/>
    <mergeCell ref="A153:A157"/>
    <mergeCell ref="B153:B157"/>
    <mergeCell ref="A138:A142"/>
    <mergeCell ref="B138:B142"/>
    <mergeCell ref="C138:C142"/>
    <mergeCell ref="D138:F142"/>
    <mergeCell ref="N138:N142"/>
    <mergeCell ref="I143:I147"/>
    <mergeCell ref="J143:J147"/>
    <mergeCell ref="K143:K147"/>
    <mergeCell ref="G138:G142"/>
    <mergeCell ref="K138:K142"/>
    <mergeCell ref="B148:B152"/>
    <mergeCell ref="H153:H154"/>
    <mergeCell ref="I153:I157"/>
    <mergeCell ref="J153:J157"/>
    <mergeCell ref="D188:F192"/>
    <mergeCell ref="G188:G192"/>
    <mergeCell ref="J178:J182"/>
    <mergeCell ref="K178:K182"/>
    <mergeCell ref="A183:A187"/>
    <mergeCell ref="B183:B187"/>
    <mergeCell ref="C183:C187"/>
    <mergeCell ref="D183:F187"/>
    <mergeCell ref="G183:G187"/>
    <mergeCell ref="N188:N192"/>
    <mergeCell ref="A188:A192"/>
    <mergeCell ref="N173:N177"/>
    <mergeCell ref="H175:H177"/>
    <mergeCell ref="A173:A177"/>
    <mergeCell ref="B173:B177"/>
    <mergeCell ref="C173:C177"/>
    <mergeCell ref="D173:F177"/>
    <mergeCell ref="G173:G177"/>
    <mergeCell ref="D193:F197"/>
    <mergeCell ref="G193:G197"/>
    <mergeCell ref="B188:B192"/>
    <mergeCell ref="C188:C192"/>
    <mergeCell ref="N178:N182"/>
    <mergeCell ref="H183:H184"/>
    <mergeCell ref="I183:I187"/>
    <mergeCell ref="J183:J187"/>
    <mergeCell ref="K183:K187"/>
    <mergeCell ref="N183:N187"/>
    <mergeCell ref="H185:H187"/>
    <mergeCell ref="J168:J172"/>
    <mergeCell ref="K168:K172"/>
    <mergeCell ref="N168:N172"/>
    <mergeCell ref="H170:H172"/>
    <mergeCell ref="A168:A172"/>
    <mergeCell ref="N218:N222"/>
    <mergeCell ref="H220:H222"/>
    <mergeCell ref="J218:J222"/>
    <mergeCell ref="K218:K222"/>
    <mergeCell ref="H203:H204"/>
    <mergeCell ref="N198:N202"/>
    <mergeCell ref="H200:H202"/>
    <mergeCell ref="A198:A202"/>
    <mergeCell ref="B198:B202"/>
    <mergeCell ref="C198:C202"/>
    <mergeCell ref="D198:F202"/>
    <mergeCell ref="G198:G202"/>
    <mergeCell ref="H180:H182"/>
    <mergeCell ref="H193:H194"/>
    <mergeCell ref="I193:I197"/>
    <mergeCell ref="J193:J197"/>
    <mergeCell ref="A223:A227"/>
    <mergeCell ref="B223:B227"/>
    <mergeCell ref="C223:C227"/>
    <mergeCell ref="D223:F227"/>
    <mergeCell ref="G223:G227"/>
    <mergeCell ref="H223:H224"/>
    <mergeCell ref="K223:K227"/>
    <mergeCell ref="N223:N227"/>
    <mergeCell ref="I203:I207"/>
    <mergeCell ref="J203:J207"/>
    <mergeCell ref="K203:K207"/>
    <mergeCell ref="N203:N207"/>
    <mergeCell ref="H205:H207"/>
    <mergeCell ref="A203:A207"/>
    <mergeCell ref="B203:B207"/>
    <mergeCell ref="C203:C207"/>
    <mergeCell ref="D203:F207"/>
    <mergeCell ref="G203:G207"/>
    <mergeCell ref="N208:N212"/>
    <mergeCell ref="H210:H212"/>
    <mergeCell ref="A208:A212"/>
    <mergeCell ref="B208:B212"/>
    <mergeCell ref="C208:C212"/>
    <mergeCell ref="D208:F212"/>
    <mergeCell ref="G208:G212"/>
    <mergeCell ref="A218:A222"/>
    <mergeCell ref="B218:B222"/>
    <mergeCell ref="C218:C222"/>
    <mergeCell ref="D218:F222"/>
    <mergeCell ref="G218:G222"/>
    <mergeCell ref="N213:N217"/>
    <mergeCell ref="H215:H217"/>
    <mergeCell ref="A238:A242"/>
    <mergeCell ref="B238:B242"/>
    <mergeCell ref="C238:C242"/>
    <mergeCell ref="D238:F242"/>
    <mergeCell ref="G238:G242"/>
    <mergeCell ref="H243:H244"/>
    <mergeCell ref="I243:I247"/>
    <mergeCell ref="J243:J247"/>
    <mergeCell ref="K243:K247"/>
    <mergeCell ref="N243:N247"/>
    <mergeCell ref="H245:H247"/>
    <mergeCell ref="A243:A247"/>
    <mergeCell ref="B243:B247"/>
    <mergeCell ref="C243:C247"/>
    <mergeCell ref="D243:F247"/>
    <mergeCell ref="G243:G247"/>
    <mergeCell ref="H233:H234"/>
    <mergeCell ref="I233:I237"/>
    <mergeCell ref="J233:J237"/>
    <mergeCell ref="K233:K237"/>
    <mergeCell ref="N233:N237"/>
    <mergeCell ref="H235:H237"/>
    <mergeCell ref="A233:A237"/>
    <mergeCell ref="B233:B237"/>
    <mergeCell ref="C233:C237"/>
    <mergeCell ref="D233:F237"/>
    <mergeCell ref="G233:G237"/>
    <mergeCell ref="A263:A267"/>
    <mergeCell ref="B263:B267"/>
    <mergeCell ref="C263:C267"/>
    <mergeCell ref="D263:F267"/>
    <mergeCell ref="G263:G267"/>
    <mergeCell ref="A248:A252"/>
    <mergeCell ref="B248:B252"/>
    <mergeCell ref="C248:C252"/>
    <mergeCell ref="D248:F252"/>
    <mergeCell ref="G248:G252"/>
    <mergeCell ref="H248:H249"/>
    <mergeCell ref="I248:I252"/>
    <mergeCell ref="J248:J252"/>
    <mergeCell ref="K248:K252"/>
    <mergeCell ref="H250:H252"/>
    <mergeCell ref="H258:H259"/>
    <mergeCell ref="I258:I262"/>
    <mergeCell ref="J258:J262"/>
    <mergeCell ref="K258:K262"/>
    <mergeCell ref="H260:H262"/>
    <mergeCell ref="A258:A262"/>
    <mergeCell ref="B258:B262"/>
    <mergeCell ref="C258:C262"/>
    <mergeCell ref="D258:F262"/>
    <mergeCell ref="A283:A287"/>
    <mergeCell ref="B283:B287"/>
    <mergeCell ref="C283:C287"/>
    <mergeCell ref="D283:F287"/>
    <mergeCell ref="G283:G287"/>
    <mergeCell ref="A268:A272"/>
    <mergeCell ref="B268:B272"/>
    <mergeCell ref="C268:C272"/>
    <mergeCell ref="D268:F272"/>
    <mergeCell ref="G268:G272"/>
    <mergeCell ref="H268:H269"/>
    <mergeCell ref="I268:I272"/>
    <mergeCell ref="J268:J272"/>
    <mergeCell ref="K268:K272"/>
    <mergeCell ref="A278:A282"/>
    <mergeCell ref="B278:B282"/>
    <mergeCell ref="C278:C282"/>
    <mergeCell ref="D278:F282"/>
    <mergeCell ref="G278:G282"/>
    <mergeCell ref="H278:H279"/>
    <mergeCell ref="I278:I282"/>
    <mergeCell ref="J278:J282"/>
    <mergeCell ref="K278:K282"/>
    <mergeCell ref="H280:H282"/>
    <mergeCell ref="D273:F277"/>
    <mergeCell ref="G273:G277"/>
    <mergeCell ref="A273:A277"/>
    <mergeCell ref="B273:B277"/>
    <mergeCell ref="C273:C277"/>
    <mergeCell ref="H273:H274"/>
    <mergeCell ref="I273:I277"/>
    <mergeCell ref="J273:J277"/>
    <mergeCell ref="A288:A292"/>
    <mergeCell ref="B288:B292"/>
    <mergeCell ref="C288:C292"/>
    <mergeCell ref="D288:F292"/>
    <mergeCell ref="G288:G292"/>
    <mergeCell ref="H293:H294"/>
    <mergeCell ref="I293:I297"/>
    <mergeCell ref="J293:J297"/>
    <mergeCell ref="K293:K297"/>
    <mergeCell ref="N293:N297"/>
    <mergeCell ref="H295:H297"/>
    <mergeCell ref="A293:A297"/>
    <mergeCell ref="B293:B297"/>
    <mergeCell ref="C293:C297"/>
    <mergeCell ref="D293:F297"/>
    <mergeCell ref="G293:G297"/>
    <mergeCell ref="H303:H304"/>
    <mergeCell ref="I303:I307"/>
    <mergeCell ref="J303:J307"/>
    <mergeCell ref="K303:K307"/>
    <mergeCell ref="N303:N307"/>
    <mergeCell ref="H305:H307"/>
    <mergeCell ref="A303:A307"/>
    <mergeCell ref="B303:B307"/>
    <mergeCell ref="C303:C307"/>
    <mergeCell ref="D303:F307"/>
    <mergeCell ref="G303:G307"/>
    <mergeCell ref="A298:A302"/>
    <mergeCell ref="B298:B302"/>
    <mergeCell ref="C298:C302"/>
    <mergeCell ref="D298:F302"/>
    <mergeCell ref="G298:G302"/>
    <mergeCell ref="A308:A312"/>
    <mergeCell ref="B308:B312"/>
    <mergeCell ref="C308:C312"/>
    <mergeCell ref="D308:F312"/>
    <mergeCell ref="G308:G312"/>
    <mergeCell ref="H313:H314"/>
    <mergeCell ref="I313:I317"/>
    <mergeCell ref="J313:J317"/>
    <mergeCell ref="K313:K317"/>
    <mergeCell ref="N313:N317"/>
    <mergeCell ref="H315:H317"/>
    <mergeCell ref="A313:A317"/>
    <mergeCell ref="B313:B317"/>
    <mergeCell ref="C313:C317"/>
    <mergeCell ref="D313:F317"/>
    <mergeCell ref="G313:G317"/>
    <mergeCell ref="H318:H319"/>
    <mergeCell ref="I318:I322"/>
    <mergeCell ref="J318:J322"/>
    <mergeCell ref="K318:K322"/>
    <mergeCell ref="N318:N322"/>
    <mergeCell ref="H320:H322"/>
    <mergeCell ref="A318:A322"/>
    <mergeCell ref="B318:B322"/>
    <mergeCell ref="C318:C322"/>
    <mergeCell ref="D318:F322"/>
    <mergeCell ref="G318:G322"/>
    <mergeCell ref="A323:A327"/>
    <mergeCell ref="B323:B327"/>
    <mergeCell ref="C323:C327"/>
    <mergeCell ref="D323:F327"/>
    <mergeCell ref="G323:G327"/>
    <mergeCell ref="H328:H329"/>
    <mergeCell ref="I328:I332"/>
    <mergeCell ref="J328:J332"/>
    <mergeCell ref="K328:K332"/>
    <mergeCell ref="N328:N332"/>
    <mergeCell ref="H330:H332"/>
    <mergeCell ref="A328:A332"/>
    <mergeCell ref="B328:B332"/>
    <mergeCell ref="C328:C332"/>
    <mergeCell ref="D328:F332"/>
    <mergeCell ref="G328:G332"/>
    <mergeCell ref="I358:I362"/>
    <mergeCell ref="J358:J362"/>
    <mergeCell ref="K358:K362"/>
    <mergeCell ref="N358:N362"/>
    <mergeCell ref="H360:H362"/>
    <mergeCell ref="A358:A362"/>
    <mergeCell ref="B358:B362"/>
    <mergeCell ref="C358:C362"/>
    <mergeCell ref="D358:F362"/>
    <mergeCell ref="G358:G362"/>
    <mergeCell ref="H343:H344"/>
    <mergeCell ref="I343:I347"/>
    <mergeCell ref="J343:J347"/>
    <mergeCell ref="K343:K347"/>
    <mergeCell ref="A333:A337"/>
    <mergeCell ref="B333:B337"/>
    <mergeCell ref="C333:C337"/>
    <mergeCell ref="D333:F337"/>
    <mergeCell ref="N343:N347"/>
    <mergeCell ref="H345:H347"/>
    <mergeCell ref="A343:A347"/>
    <mergeCell ref="B343:B347"/>
    <mergeCell ref="C343:C347"/>
    <mergeCell ref="D343:F347"/>
    <mergeCell ref="G343:G347"/>
    <mergeCell ref="H348:H349"/>
    <mergeCell ref="A348:A352"/>
    <mergeCell ref="B348:B352"/>
    <mergeCell ref="C348:C352"/>
    <mergeCell ref="D348:F352"/>
    <mergeCell ref="G348:G352"/>
    <mergeCell ref="H353:H354"/>
    <mergeCell ref="H363:H364"/>
    <mergeCell ref="I363:I367"/>
    <mergeCell ref="J363:J367"/>
    <mergeCell ref="K363:K367"/>
    <mergeCell ref="N363:N367"/>
    <mergeCell ref="H365:H367"/>
    <mergeCell ref="A363:A367"/>
    <mergeCell ref="B363:B367"/>
    <mergeCell ref="C363:C367"/>
    <mergeCell ref="D363:F367"/>
    <mergeCell ref="G363:G367"/>
    <mergeCell ref="H338:H339"/>
    <mergeCell ref="I338:I342"/>
    <mergeCell ref="J338:J342"/>
    <mergeCell ref="K338:K342"/>
    <mergeCell ref="A338:A342"/>
    <mergeCell ref="H373:H374"/>
    <mergeCell ref="I373:I377"/>
    <mergeCell ref="J373:J377"/>
    <mergeCell ref="K373:K377"/>
    <mergeCell ref="N373:N377"/>
    <mergeCell ref="H375:H377"/>
    <mergeCell ref="A373:A377"/>
    <mergeCell ref="B373:B377"/>
    <mergeCell ref="C373:C377"/>
    <mergeCell ref="D373:F377"/>
    <mergeCell ref="G373:G377"/>
    <mergeCell ref="A368:A372"/>
    <mergeCell ref="B368:B372"/>
    <mergeCell ref="C368:C372"/>
    <mergeCell ref="D368:F372"/>
    <mergeCell ref="G368:G372"/>
    <mergeCell ref="H368:H369"/>
    <mergeCell ref="I368:I372"/>
    <mergeCell ref="J368:J372"/>
    <mergeCell ref="K368:K372"/>
    <mergeCell ref="N368:N372"/>
    <mergeCell ref="H378:H379"/>
    <mergeCell ref="I378:I382"/>
    <mergeCell ref="J378:J382"/>
    <mergeCell ref="K378:K382"/>
    <mergeCell ref="N378:N382"/>
    <mergeCell ref="H380:H382"/>
    <mergeCell ref="A378:A382"/>
    <mergeCell ref="B378:B382"/>
    <mergeCell ref="C378:C382"/>
    <mergeCell ref="D378:F382"/>
    <mergeCell ref="G378:G382"/>
    <mergeCell ref="H383:H384"/>
    <mergeCell ref="I383:I387"/>
    <mergeCell ref="J383:J387"/>
    <mergeCell ref="K383:K387"/>
    <mergeCell ref="N383:N387"/>
    <mergeCell ref="H385:H387"/>
    <mergeCell ref="A383:A387"/>
    <mergeCell ref="B383:B387"/>
    <mergeCell ref="C383:C387"/>
    <mergeCell ref="D383:F387"/>
    <mergeCell ref="G383:G387"/>
    <mergeCell ref="H388:H389"/>
    <mergeCell ref="I388:I392"/>
    <mergeCell ref="J388:J392"/>
    <mergeCell ref="K388:K392"/>
    <mergeCell ref="N388:N392"/>
    <mergeCell ref="H390:H392"/>
    <mergeCell ref="A388:A392"/>
    <mergeCell ref="B388:B392"/>
    <mergeCell ref="C388:C392"/>
    <mergeCell ref="D388:F392"/>
    <mergeCell ref="G388:G392"/>
    <mergeCell ref="H393:H394"/>
    <mergeCell ref="I393:I397"/>
    <mergeCell ref="J393:J397"/>
    <mergeCell ref="K393:K397"/>
    <mergeCell ref="N393:N397"/>
    <mergeCell ref="H395:H397"/>
    <mergeCell ref="A393:A397"/>
    <mergeCell ref="B393:B397"/>
    <mergeCell ref="C393:C397"/>
    <mergeCell ref="D393:F397"/>
    <mergeCell ref="G393:G397"/>
    <mergeCell ref="H408:H409"/>
    <mergeCell ref="I408:I412"/>
    <mergeCell ref="J408:J412"/>
    <mergeCell ref="K408:K412"/>
    <mergeCell ref="N408:N412"/>
    <mergeCell ref="H410:H412"/>
    <mergeCell ref="A408:A412"/>
    <mergeCell ref="B408:B412"/>
    <mergeCell ref="C408:C412"/>
    <mergeCell ref="D408:F412"/>
    <mergeCell ref="G408:G412"/>
    <mergeCell ref="A398:A402"/>
    <mergeCell ref="B398:B402"/>
    <mergeCell ref="C398:C402"/>
    <mergeCell ref="D398:F402"/>
    <mergeCell ref="G398:G402"/>
    <mergeCell ref="H398:H399"/>
    <mergeCell ref="I398:I402"/>
    <mergeCell ref="J398:J402"/>
    <mergeCell ref="K398:K402"/>
    <mergeCell ref="N398:N402"/>
    <mergeCell ref="D403:F407"/>
    <mergeCell ref="G403:G407"/>
    <mergeCell ref="H403:H404"/>
    <mergeCell ref="I403:I407"/>
    <mergeCell ref="J403:J407"/>
    <mergeCell ref="K403:K407"/>
    <mergeCell ref="N403:N407"/>
    <mergeCell ref="A403:A407"/>
    <mergeCell ref="H400:H402"/>
    <mergeCell ref="B403:B407"/>
    <mergeCell ref="C403:C407"/>
    <mergeCell ref="H413:H414"/>
    <mergeCell ref="I413:I417"/>
    <mergeCell ref="J413:J417"/>
    <mergeCell ref="K413:K417"/>
    <mergeCell ref="N413:N417"/>
    <mergeCell ref="H415:H417"/>
    <mergeCell ref="A413:A417"/>
    <mergeCell ref="B413:B417"/>
    <mergeCell ref="C413:C417"/>
    <mergeCell ref="D413:F417"/>
    <mergeCell ref="G413:G417"/>
    <mergeCell ref="H418:H419"/>
    <mergeCell ref="I418:I422"/>
    <mergeCell ref="J418:J422"/>
    <mergeCell ref="K418:K422"/>
    <mergeCell ref="N418:N422"/>
    <mergeCell ref="H420:H422"/>
    <mergeCell ref="A418:A422"/>
    <mergeCell ref="B418:B422"/>
    <mergeCell ref="C418:C422"/>
    <mergeCell ref="D418:F422"/>
    <mergeCell ref="G418:G422"/>
    <mergeCell ref="H423:H424"/>
    <mergeCell ref="I423:I427"/>
    <mergeCell ref="J423:J427"/>
    <mergeCell ref="K423:K427"/>
    <mergeCell ref="N423:N427"/>
    <mergeCell ref="H425:H427"/>
    <mergeCell ref="A423:A427"/>
    <mergeCell ref="B423:B427"/>
    <mergeCell ref="C423:C427"/>
    <mergeCell ref="D423:F427"/>
    <mergeCell ref="G423:G427"/>
    <mergeCell ref="H428:H429"/>
    <mergeCell ref="I428:I432"/>
    <mergeCell ref="J428:J432"/>
    <mergeCell ref="K428:K432"/>
    <mergeCell ref="N428:N432"/>
    <mergeCell ref="H430:H432"/>
    <mergeCell ref="A428:A432"/>
    <mergeCell ref="B428:B432"/>
    <mergeCell ref="C428:C432"/>
    <mergeCell ref="D428:F432"/>
    <mergeCell ref="G428:G432"/>
    <mergeCell ref="H433:H434"/>
    <mergeCell ref="I433:I437"/>
    <mergeCell ref="J433:J437"/>
    <mergeCell ref="K433:K437"/>
    <mergeCell ref="N433:N437"/>
    <mergeCell ref="H435:H437"/>
    <mergeCell ref="A433:A437"/>
    <mergeCell ref="B433:B437"/>
    <mergeCell ref="C433:C437"/>
    <mergeCell ref="D433:F437"/>
    <mergeCell ref="G433:G437"/>
    <mergeCell ref="H458:H459"/>
    <mergeCell ref="I458:I462"/>
    <mergeCell ref="J458:J462"/>
    <mergeCell ref="K458:K462"/>
    <mergeCell ref="N458:N462"/>
    <mergeCell ref="H460:H462"/>
    <mergeCell ref="A458:A462"/>
    <mergeCell ref="B458:B462"/>
    <mergeCell ref="C458:C462"/>
    <mergeCell ref="D458:F462"/>
    <mergeCell ref="G458:G462"/>
    <mergeCell ref="A438:A442"/>
    <mergeCell ref="B438:B442"/>
    <mergeCell ref="C438:C442"/>
    <mergeCell ref="D438:F442"/>
    <mergeCell ref="G438:G442"/>
    <mergeCell ref="H438:H439"/>
    <mergeCell ref="I438:I442"/>
    <mergeCell ref="J438:J442"/>
    <mergeCell ref="K438:K442"/>
    <mergeCell ref="N438:N442"/>
    <mergeCell ref="H463:H464"/>
    <mergeCell ref="I463:I467"/>
    <mergeCell ref="J463:J467"/>
    <mergeCell ref="K463:K467"/>
    <mergeCell ref="N463:N467"/>
    <mergeCell ref="H465:H467"/>
    <mergeCell ref="A463:A467"/>
    <mergeCell ref="B463:B467"/>
    <mergeCell ref="C463:C467"/>
    <mergeCell ref="D463:F467"/>
    <mergeCell ref="G463:G467"/>
    <mergeCell ref="H468:H469"/>
    <mergeCell ref="I468:I472"/>
    <mergeCell ref="J468:J472"/>
    <mergeCell ref="K468:K472"/>
    <mergeCell ref="N468:N472"/>
    <mergeCell ref="H470:H472"/>
    <mergeCell ref="A468:A472"/>
    <mergeCell ref="B468:B472"/>
    <mergeCell ref="C468:C472"/>
    <mergeCell ref="D468:F472"/>
    <mergeCell ref="G468:G472"/>
    <mergeCell ref="H473:H474"/>
    <mergeCell ref="I473:I477"/>
    <mergeCell ref="J473:J477"/>
    <mergeCell ref="K473:K477"/>
    <mergeCell ref="N473:N477"/>
    <mergeCell ref="H475:H477"/>
    <mergeCell ref="A473:A477"/>
    <mergeCell ref="B473:B477"/>
    <mergeCell ref="C473:C477"/>
    <mergeCell ref="D473:F477"/>
    <mergeCell ref="G473:G477"/>
    <mergeCell ref="H478:H479"/>
    <mergeCell ref="I478:I482"/>
    <mergeCell ref="J478:J482"/>
    <mergeCell ref="K478:K482"/>
    <mergeCell ref="N478:N482"/>
    <mergeCell ref="H480:H482"/>
    <mergeCell ref="A478:A482"/>
    <mergeCell ref="B478:B482"/>
    <mergeCell ref="C478:C482"/>
    <mergeCell ref="D478:F482"/>
    <mergeCell ref="G478:G482"/>
    <mergeCell ref="G483:G487"/>
    <mergeCell ref="H498:H499"/>
    <mergeCell ref="I498:I502"/>
    <mergeCell ref="J498:J502"/>
    <mergeCell ref="K498:K502"/>
    <mergeCell ref="N498:N502"/>
    <mergeCell ref="H500:H502"/>
    <mergeCell ref="A498:A502"/>
    <mergeCell ref="B498:B502"/>
    <mergeCell ref="C498:C502"/>
    <mergeCell ref="D498:F502"/>
    <mergeCell ref="G498:G502"/>
    <mergeCell ref="K543:K547"/>
    <mergeCell ref="N543:N547"/>
    <mergeCell ref="A488:A492"/>
    <mergeCell ref="B488:B492"/>
    <mergeCell ref="D538:F542"/>
    <mergeCell ref="G538:G542"/>
    <mergeCell ref="H525:H527"/>
    <mergeCell ref="A523:A527"/>
    <mergeCell ref="B523:B527"/>
    <mergeCell ref="C523:C527"/>
    <mergeCell ref="D523:F527"/>
    <mergeCell ref="G523:G527"/>
    <mergeCell ref="H523:H524"/>
    <mergeCell ref="I523:I527"/>
    <mergeCell ref="J523:J527"/>
    <mergeCell ref="A538:A542"/>
    <mergeCell ref="H520:H522"/>
    <mergeCell ref="A513:A517"/>
    <mergeCell ref="B513:B517"/>
    <mergeCell ref="C513:C517"/>
    <mergeCell ref="H503:H504"/>
    <mergeCell ref="I503:I507"/>
    <mergeCell ref="J503:J507"/>
    <mergeCell ref="K503:K507"/>
    <mergeCell ref="N503:N507"/>
    <mergeCell ref="H505:H507"/>
    <mergeCell ref="A503:A507"/>
    <mergeCell ref="B503:B507"/>
    <mergeCell ref="C503:C507"/>
    <mergeCell ref="D503:F507"/>
    <mergeCell ref="G503:G507"/>
    <mergeCell ref="H508:H509"/>
    <mergeCell ref="I508:I512"/>
    <mergeCell ref="J508:J512"/>
    <mergeCell ref="K508:K512"/>
    <mergeCell ref="N508:N512"/>
    <mergeCell ref="H510:H512"/>
    <mergeCell ref="A508:A512"/>
    <mergeCell ref="B508:B512"/>
    <mergeCell ref="C508:C512"/>
    <mergeCell ref="D508:F512"/>
    <mergeCell ref="G508:G512"/>
    <mergeCell ref="K518:K522"/>
    <mergeCell ref="N518:N522"/>
    <mergeCell ref="H543:H544"/>
    <mergeCell ref="N553:N557"/>
    <mergeCell ref="I698:I702"/>
    <mergeCell ref="J698:J702"/>
    <mergeCell ref="K698:K702"/>
    <mergeCell ref="N698:N702"/>
    <mergeCell ref="A703:A707"/>
    <mergeCell ref="B703:B707"/>
    <mergeCell ref="C703:C707"/>
    <mergeCell ref="D703:F707"/>
    <mergeCell ref="G703:G707"/>
    <mergeCell ref="H703:H704"/>
    <mergeCell ref="I703:I707"/>
    <mergeCell ref="J703:J707"/>
    <mergeCell ref="K703:K707"/>
    <mergeCell ref="N703:N707"/>
    <mergeCell ref="H705:H707"/>
    <mergeCell ref="A698:H702"/>
    <mergeCell ref="A623:H627"/>
    <mergeCell ref="I623:I627"/>
    <mergeCell ref="J623:J627"/>
    <mergeCell ref="K623:K627"/>
    <mergeCell ref="N623:N627"/>
    <mergeCell ref="G683:G687"/>
    <mergeCell ref="H683:H684"/>
    <mergeCell ref="I683:I687"/>
    <mergeCell ref="J683:J687"/>
    <mergeCell ref="K683:K687"/>
    <mergeCell ref="N683:N687"/>
    <mergeCell ref="H685:H687"/>
    <mergeCell ref="I763:I767"/>
    <mergeCell ref="J763:J767"/>
    <mergeCell ref="K763:K767"/>
    <mergeCell ref="N763:N767"/>
    <mergeCell ref="H765:H767"/>
    <mergeCell ref="A758:H762"/>
    <mergeCell ref="I758:I762"/>
    <mergeCell ref="J758:J762"/>
    <mergeCell ref="K758:K762"/>
    <mergeCell ref="N758:N762"/>
    <mergeCell ref="A763:A767"/>
    <mergeCell ref="A733:A737"/>
    <mergeCell ref="B733:B737"/>
    <mergeCell ref="C733:C737"/>
    <mergeCell ref="D733:F737"/>
    <mergeCell ref="G733:G737"/>
    <mergeCell ref="A753:A757"/>
    <mergeCell ref="B753:B757"/>
    <mergeCell ref="C753:C757"/>
    <mergeCell ref="D753:F757"/>
    <mergeCell ref="G753:G757"/>
    <mergeCell ref="H753:H754"/>
    <mergeCell ref="I753:I757"/>
    <mergeCell ref="J753:J757"/>
    <mergeCell ref="K753:K757"/>
    <mergeCell ref="N753:N757"/>
    <mergeCell ref="H755:H757"/>
    <mergeCell ref="H745:H747"/>
    <mergeCell ref="A748:A752"/>
    <mergeCell ref="B748:B752"/>
    <mergeCell ref="C748:C752"/>
    <mergeCell ref="D748:F752"/>
    <mergeCell ref="D768:F772"/>
    <mergeCell ref="G768:G772"/>
    <mergeCell ref="H815:H817"/>
    <mergeCell ref="H768:H769"/>
    <mergeCell ref="I768:I772"/>
    <mergeCell ref="J768:J772"/>
    <mergeCell ref="K768:K772"/>
    <mergeCell ref="N768:N772"/>
    <mergeCell ref="H770:H772"/>
    <mergeCell ref="A798:A802"/>
    <mergeCell ref="B798:B802"/>
    <mergeCell ref="C798:C802"/>
    <mergeCell ref="D798:F802"/>
    <mergeCell ref="G798:G802"/>
    <mergeCell ref="H798:H799"/>
    <mergeCell ref="I783:I787"/>
    <mergeCell ref="J783:J787"/>
    <mergeCell ref="K783:K787"/>
    <mergeCell ref="N783:N787"/>
    <mergeCell ref="H785:H787"/>
    <mergeCell ref="A808:H812"/>
    <mergeCell ref="I778:I782"/>
    <mergeCell ref="J778:J782"/>
    <mergeCell ref="K778:K782"/>
    <mergeCell ref="N778:N782"/>
    <mergeCell ref="A783:A787"/>
    <mergeCell ref="A788:H792"/>
    <mergeCell ref="I788:I792"/>
    <mergeCell ref="J788:J792"/>
    <mergeCell ref="G793:G797"/>
    <mergeCell ref="H793:H794"/>
    <mergeCell ref="K793:K797"/>
    <mergeCell ref="H550:H552"/>
    <mergeCell ref="N808:N812"/>
    <mergeCell ref="A813:A817"/>
    <mergeCell ref="B813:B817"/>
    <mergeCell ref="A818:A822"/>
    <mergeCell ref="B818:B822"/>
    <mergeCell ref="C818:C822"/>
    <mergeCell ref="D818:F822"/>
    <mergeCell ref="G818:G822"/>
    <mergeCell ref="H818:H819"/>
    <mergeCell ref="I818:I822"/>
    <mergeCell ref="J818:J822"/>
    <mergeCell ref="K818:K822"/>
    <mergeCell ref="N818:N822"/>
    <mergeCell ref="H820:H822"/>
    <mergeCell ref="C813:C817"/>
    <mergeCell ref="D813:F817"/>
    <mergeCell ref="G813:G817"/>
    <mergeCell ref="H813:H814"/>
    <mergeCell ref="I813:I817"/>
    <mergeCell ref="J813:J817"/>
    <mergeCell ref="K813:K817"/>
    <mergeCell ref="N813:N817"/>
    <mergeCell ref="A768:A772"/>
    <mergeCell ref="B768:B772"/>
    <mergeCell ref="D783:F787"/>
    <mergeCell ref="G783:G787"/>
    <mergeCell ref="H783:H784"/>
    <mergeCell ref="D638:F642"/>
    <mergeCell ref="G638:G642"/>
    <mergeCell ref="I798:I802"/>
    <mergeCell ref="J798:J802"/>
    <mergeCell ref="K6:K7"/>
    <mergeCell ref="J6:J7"/>
    <mergeCell ref="A688:H692"/>
    <mergeCell ref="I688:I692"/>
    <mergeCell ref="J688:J692"/>
    <mergeCell ref="K688:K692"/>
    <mergeCell ref="N688:N692"/>
    <mergeCell ref="D633:F637"/>
    <mergeCell ref="G633:G637"/>
    <mergeCell ref="H633:H634"/>
    <mergeCell ref="I633:I637"/>
    <mergeCell ref="J633:J637"/>
    <mergeCell ref="K633:K637"/>
    <mergeCell ref="N633:N637"/>
    <mergeCell ref="H635:H637"/>
    <mergeCell ref="A628:A632"/>
    <mergeCell ref="B628:B632"/>
    <mergeCell ref="C628:C632"/>
    <mergeCell ref="D628:F632"/>
    <mergeCell ref="A648:H652"/>
    <mergeCell ref="I648:I652"/>
    <mergeCell ref="J648:J652"/>
    <mergeCell ref="K648:K652"/>
    <mergeCell ref="N648:N652"/>
    <mergeCell ref="J483:J487"/>
    <mergeCell ref="K483:K487"/>
    <mergeCell ref="N483:N487"/>
    <mergeCell ref="H485:H487"/>
    <mergeCell ref="A483:A487"/>
    <mergeCell ref="B483:B487"/>
    <mergeCell ref="C483:C487"/>
    <mergeCell ref="D483:F487"/>
    <mergeCell ref="K798:K802"/>
    <mergeCell ref="N798:N802"/>
    <mergeCell ref="H800:H802"/>
    <mergeCell ref="I808:I812"/>
    <mergeCell ref="J808:J812"/>
    <mergeCell ref="K808:K812"/>
    <mergeCell ref="G834:H834"/>
    <mergeCell ref="A834:F834"/>
    <mergeCell ref="A603:H607"/>
    <mergeCell ref="I603:I607"/>
    <mergeCell ref="J603:J607"/>
    <mergeCell ref="K603:K607"/>
    <mergeCell ref="N603:N607"/>
    <mergeCell ref="A608:A612"/>
    <mergeCell ref="B608:B612"/>
    <mergeCell ref="C608:C612"/>
    <mergeCell ref="D608:F612"/>
    <mergeCell ref="G608:G612"/>
    <mergeCell ref="H608:H609"/>
    <mergeCell ref="I608:I612"/>
    <mergeCell ref="J608:J612"/>
    <mergeCell ref="K608:K612"/>
    <mergeCell ref="N608:N612"/>
    <mergeCell ref="H610:H612"/>
    <mergeCell ref="A638:A642"/>
    <mergeCell ref="B638:B642"/>
    <mergeCell ref="C638:C642"/>
    <mergeCell ref="B783:B787"/>
    <mergeCell ref="C783:C787"/>
    <mergeCell ref="A828:H828"/>
    <mergeCell ref="A778:H782"/>
    <mergeCell ref="C768:C772"/>
    <mergeCell ref="A823:A827"/>
    <mergeCell ref="B823:B827"/>
    <mergeCell ref="C823:C827"/>
    <mergeCell ref="D823:F827"/>
    <mergeCell ref="G823:G827"/>
    <mergeCell ref="H823:H824"/>
    <mergeCell ref="I823:I827"/>
    <mergeCell ref="J823:J827"/>
    <mergeCell ref="K823:K827"/>
    <mergeCell ref="N823:N827"/>
    <mergeCell ref="H825:H827"/>
    <mergeCell ref="A693:A697"/>
    <mergeCell ref="B693:B697"/>
    <mergeCell ref="C693:C697"/>
    <mergeCell ref="D693:F697"/>
    <mergeCell ref="G693:G697"/>
    <mergeCell ref="H693:H694"/>
    <mergeCell ref="I693:I697"/>
    <mergeCell ref="J693:J697"/>
    <mergeCell ref="K693:K697"/>
    <mergeCell ref="N693:N697"/>
    <mergeCell ref="H695:H697"/>
    <mergeCell ref="B718:B722"/>
    <mergeCell ref="C718:C722"/>
    <mergeCell ref="D718:F722"/>
    <mergeCell ref="G718:G722"/>
    <mergeCell ref="H718:H719"/>
    <mergeCell ref="I718:I722"/>
    <mergeCell ref="J718:J722"/>
    <mergeCell ref="K718:K722"/>
    <mergeCell ref="N743:N747"/>
    <mergeCell ref="N718:N722"/>
    <mergeCell ref="J583:J587"/>
    <mergeCell ref="A583:A587"/>
    <mergeCell ref="B583:B587"/>
    <mergeCell ref="C583:C587"/>
    <mergeCell ref="D583:F587"/>
    <mergeCell ref="H370:H372"/>
    <mergeCell ref="J548:J552"/>
    <mergeCell ref="K548:K552"/>
    <mergeCell ref="N548:N552"/>
    <mergeCell ref="A548:A552"/>
    <mergeCell ref="B548:B552"/>
    <mergeCell ref="H528:H529"/>
    <mergeCell ref="I528:I532"/>
    <mergeCell ref="J528:J532"/>
    <mergeCell ref="K528:K532"/>
    <mergeCell ref="N528:N532"/>
    <mergeCell ref="H530:H532"/>
    <mergeCell ref="A528:A532"/>
    <mergeCell ref="B528:B532"/>
    <mergeCell ref="C528:C532"/>
    <mergeCell ref="D528:F532"/>
    <mergeCell ref="G528:G532"/>
    <mergeCell ref="H538:H539"/>
    <mergeCell ref="I538:I542"/>
    <mergeCell ref="J538:J542"/>
    <mergeCell ref="K538:K542"/>
    <mergeCell ref="N538:N542"/>
    <mergeCell ref="H483:H484"/>
    <mergeCell ref="I483:I487"/>
    <mergeCell ref="A558:A562"/>
    <mergeCell ref="B558:B562"/>
    <mergeCell ref="C558:C562"/>
    <mergeCell ref="D558:F562"/>
    <mergeCell ref="G558:G562"/>
    <mergeCell ref="H558:H559"/>
    <mergeCell ref="I558:I562"/>
    <mergeCell ref="J558:J562"/>
    <mergeCell ref="K558:K562"/>
    <mergeCell ref="N558:N562"/>
    <mergeCell ref="H560:H562"/>
    <mergeCell ref="I578:I582"/>
    <mergeCell ref="J578:J582"/>
    <mergeCell ref="K578:K582"/>
    <mergeCell ref="N578:N582"/>
    <mergeCell ref="H580:H582"/>
    <mergeCell ref="A573:A577"/>
    <mergeCell ref="G568:G572"/>
    <mergeCell ref="H568:H569"/>
    <mergeCell ref="I568:I572"/>
    <mergeCell ref="K568:K572"/>
    <mergeCell ref="B573:B577"/>
    <mergeCell ref="C573:C577"/>
    <mergeCell ref="D573:F577"/>
    <mergeCell ref="G573:G577"/>
    <mergeCell ref="H573:H574"/>
    <mergeCell ref="I573:I577"/>
    <mergeCell ref="H578:H579"/>
    <mergeCell ref="J563:J567"/>
    <mergeCell ref="B613:B617"/>
    <mergeCell ref="C613:C617"/>
    <mergeCell ref="D613:F617"/>
    <mergeCell ref="G613:G617"/>
    <mergeCell ref="H613:H614"/>
    <mergeCell ref="I613:I617"/>
    <mergeCell ref="J613:J617"/>
    <mergeCell ref="K613:K617"/>
    <mergeCell ref="N613:N617"/>
    <mergeCell ref="H615:H617"/>
    <mergeCell ref="A643:A647"/>
    <mergeCell ref="B643:B647"/>
    <mergeCell ref="C643:C647"/>
    <mergeCell ref="D643:F647"/>
    <mergeCell ref="G643:G647"/>
    <mergeCell ref="H643:H644"/>
    <mergeCell ref="I643:I647"/>
    <mergeCell ref="J643:J647"/>
    <mergeCell ref="K643:K647"/>
    <mergeCell ref="H640:H642"/>
    <mergeCell ref="N643:N647"/>
    <mergeCell ref="H645:H647"/>
    <mergeCell ref="K638:K642"/>
    <mergeCell ref="N638:N642"/>
    <mergeCell ref="G628:G632"/>
    <mergeCell ref="H628:H629"/>
    <mergeCell ref="I628:I632"/>
    <mergeCell ref="J628:J632"/>
    <mergeCell ref="K628:K632"/>
    <mergeCell ref="N628:N632"/>
    <mergeCell ref="H630:H632"/>
    <mergeCell ref="H620:H622"/>
    <mergeCell ref="A743:A747"/>
    <mergeCell ref="B743:B747"/>
    <mergeCell ref="C743:C747"/>
    <mergeCell ref="D743:F747"/>
    <mergeCell ref="G743:G747"/>
    <mergeCell ref="H743:H744"/>
    <mergeCell ref="I743:I747"/>
    <mergeCell ref="J743:J747"/>
    <mergeCell ref="K743:K747"/>
    <mergeCell ref="H720:H722"/>
    <mergeCell ref="H733:H734"/>
    <mergeCell ref="I733:I737"/>
    <mergeCell ref="J733:J737"/>
    <mergeCell ref="K733:K737"/>
    <mergeCell ref="N733:N737"/>
    <mergeCell ref="H735:H737"/>
    <mergeCell ref="A728:A732"/>
    <mergeCell ref="B728:B732"/>
    <mergeCell ref="C728:C732"/>
    <mergeCell ref="D728:F732"/>
    <mergeCell ref="G728:G732"/>
    <mergeCell ref="H728:H729"/>
    <mergeCell ref="I728:I732"/>
    <mergeCell ref="J728:J732"/>
    <mergeCell ref="K728:K732"/>
    <mergeCell ref="N728:N732"/>
    <mergeCell ref="H730:H732"/>
    <mergeCell ref="A723:A727"/>
    <mergeCell ref="B723:B727"/>
    <mergeCell ref="C723:C727"/>
    <mergeCell ref="A718:A722"/>
    <mergeCell ref="A453:A457"/>
    <mergeCell ref="B453:B457"/>
    <mergeCell ref="C453:C457"/>
    <mergeCell ref="D453:F457"/>
    <mergeCell ref="G453:G457"/>
    <mergeCell ref="H453:H454"/>
    <mergeCell ref="I453:I457"/>
    <mergeCell ref="J453:J457"/>
    <mergeCell ref="K453:K457"/>
    <mergeCell ref="N453:N457"/>
    <mergeCell ref="H455:H457"/>
    <mergeCell ref="K668:K672"/>
    <mergeCell ref="N668:N672"/>
    <mergeCell ref="H670:H672"/>
    <mergeCell ref="G748:G752"/>
    <mergeCell ref="H748:H749"/>
    <mergeCell ref="I748:I752"/>
    <mergeCell ref="J748:J752"/>
    <mergeCell ref="K748:K752"/>
    <mergeCell ref="N748:N752"/>
    <mergeCell ref="H750:H752"/>
    <mergeCell ref="A738:A742"/>
    <mergeCell ref="B738:B742"/>
    <mergeCell ref="C738:C742"/>
    <mergeCell ref="D738:F742"/>
    <mergeCell ref="G738:G742"/>
    <mergeCell ref="H738:H739"/>
    <mergeCell ref="I738:I742"/>
    <mergeCell ref="J738:J742"/>
    <mergeCell ref="K738:K742"/>
    <mergeCell ref="N738:N742"/>
    <mergeCell ref="H740:H742"/>
    <mergeCell ref="A773:A777"/>
    <mergeCell ref="B773:B777"/>
    <mergeCell ref="C773:C777"/>
    <mergeCell ref="D773:F777"/>
    <mergeCell ref="G773:G777"/>
    <mergeCell ref="H773:H774"/>
    <mergeCell ref="I773:I777"/>
    <mergeCell ref="J773:J777"/>
    <mergeCell ref="K773:K777"/>
    <mergeCell ref="N773:N777"/>
    <mergeCell ref="H775:H777"/>
    <mergeCell ref="A493:A497"/>
    <mergeCell ref="B493:B497"/>
    <mergeCell ref="C493:C497"/>
    <mergeCell ref="D493:F497"/>
    <mergeCell ref="G493:G497"/>
    <mergeCell ref="H493:H494"/>
    <mergeCell ref="I493:I497"/>
    <mergeCell ref="J493:J497"/>
    <mergeCell ref="K493:K497"/>
    <mergeCell ref="N493:N497"/>
    <mergeCell ref="H495:H497"/>
    <mergeCell ref="A618:A622"/>
    <mergeCell ref="B618:B622"/>
    <mergeCell ref="C618:C622"/>
    <mergeCell ref="D618:F622"/>
    <mergeCell ref="G618:G622"/>
    <mergeCell ref="H618:H619"/>
    <mergeCell ref="I618:I622"/>
    <mergeCell ref="J618:J622"/>
    <mergeCell ref="K618:K622"/>
    <mergeCell ref="N618:N622"/>
    <mergeCell ref="O583:O587"/>
    <mergeCell ref="P583:P587"/>
    <mergeCell ref="O588:O592"/>
    <mergeCell ref="P588:P592"/>
    <mergeCell ref="O593:O597"/>
    <mergeCell ref="P593:P597"/>
    <mergeCell ref="O598:O602"/>
    <mergeCell ref="P598:P602"/>
    <mergeCell ref="O603:O607"/>
    <mergeCell ref="P603:P607"/>
    <mergeCell ref="O608:O612"/>
    <mergeCell ref="P608:P612"/>
    <mergeCell ref="O613:O617"/>
    <mergeCell ref="P613:P617"/>
    <mergeCell ref="O618:O622"/>
    <mergeCell ref="P618:P622"/>
    <mergeCell ref="O623:O627"/>
    <mergeCell ref="P623:P627"/>
    <mergeCell ref="O628:O632"/>
    <mergeCell ref="P628:P632"/>
    <mergeCell ref="O633:O637"/>
    <mergeCell ref="P633:P637"/>
    <mergeCell ref="O638:O642"/>
    <mergeCell ref="P638:P642"/>
    <mergeCell ref="O643:O647"/>
    <mergeCell ref="P643:P647"/>
    <mergeCell ref="O648:O652"/>
    <mergeCell ref="P648:P652"/>
    <mergeCell ref="O653:O657"/>
    <mergeCell ref="P653:P657"/>
    <mergeCell ref="O658:O662"/>
    <mergeCell ref="P658:P662"/>
    <mergeCell ref="O663:O667"/>
    <mergeCell ref="P663:P667"/>
    <mergeCell ref="O668:O672"/>
    <mergeCell ref="P668:P672"/>
    <mergeCell ref="O673:O677"/>
    <mergeCell ref="P673:P677"/>
    <mergeCell ref="O678:O682"/>
    <mergeCell ref="P678:P682"/>
    <mergeCell ref="O683:O687"/>
    <mergeCell ref="P683:P687"/>
    <mergeCell ref="O688:O692"/>
    <mergeCell ref="P688:P692"/>
    <mergeCell ref="O693:O697"/>
    <mergeCell ref="P693:P697"/>
    <mergeCell ref="O698:O702"/>
    <mergeCell ref="P698:P702"/>
    <mergeCell ref="O703:O707"/>
    <mergeCell ref="P703:P707"/>
    <mergeCell ref="O708:O712"/>
    <mergeCell ref="P708:P712"/>
    <mergeCell ref="O713:O717"/>
    <mergeCell ref="P713:P717"/>
    <mergeCell ref="O718:O722"/>
    <mergeCell ref="P718:P722"/>
    <mergeCell ref="O723:O727"/>
    <mergeCell ref="P723:P727"/>
    <mergeCell ref="O728:O732"/>
    <mergeCell ref="P728:P732"/>
    <mergeCell ref="O733:O737"/>
    <mergeCell ref="P733:P737"/>
    <mergeCell ref="O738:O742"/>
    <mergeCell ref="P738:P742"/>
    <mergeCell ref="O743:O747"/>
    <mergeCell ref="P743:P747"/>
    <mergeCell ref="O748:O752"/>
    <mergeCell ref="P748:P752"/>
    <mergeCell ref="O753:O757"/>
    <mergeCell ref="P753:P757"/>
    <mergeCell ref="O758:O762"/>
    <mergeCell ref="P758:P762"/>
    <mergeCell ref="P763:P767"/>
    <mergeCell ref="O768:O772"/>
    <mergeCell ref="P768:P772"/>
    <mergeCell ref="O773:O777"/>
    <mergeCell ref="P773:P777"/>
    <mergeCell ref="O778:O782"/>
    <mergeCell ref="P778:P782"/>
    <mergeCell ref="O783:O787"/>
    <mergeCell ref="P783:P787"/>
    <mergeCell ref="O788:O792"/>
    <mergeCell ref="P788:P792"/>
    <mergeCell ref="O793:O797"/>
    <mergeCell ref="P793:P797"/>
    <mergeCell ref="O798:O802"/>
    <mergeCell ref="P798:P802"/>
    <mergeCell ref="O803:O807"/>
    <mergeCell ref="P803:P807"/>
    <mergeCell ref="O808:O812"/>
    <mergeCell ref="P808:P812"/>
    <mergeCell ref="O813:O817"/>
    <mergeCell ref="P813:P817"/>
    <mergeCell ref="O818:O822"/>
    <mergeCell ref="P818:P822"/>
    <mergeCell ref="O823:O827"/>
    <mergeCell ref="P823:P827"/>
    <mergeCell ref="Q8:Q12"/>
    <mergeCell ref="Q13:Q17"/>
    <mergeCell ref="Q18:Q22"/>
    <mergeCell ref="Q23:Q27"/>
    <mergeCell ref="Q28:Q32"/>
    <mergeCell ref="Q33:Q37"/>
    <mergeCell ref="Q38:Q42"/>
    <mergeCell ref="Q43:Q47"/>
    <mergeCell ref="Q48:Q52"/>
    <mergeCell ref="Q53:Q57"/>
    <mergeCell ref="Q58:Q62"/>
    <mergeCell ref="Q63:Q67"/>
    <mergeCell ref="Q68:Q72"/>
    <mergeCell ref="Q73:Q77"/>
    <mergeCell ref="Q78:Q82"/>
    <mergeCell ref="Q83:Q87"/>
    <mergeCell ref="Q88:Q92"/>
    <mergeCell ref="Q93:Q97"/>
    <mergeCell ref="Q98:Q102"/>
    <mergeCell ref="Q103:Q107"/>
    <mergeCell ref="Q108:Q112"/>
    <mergeCell ref="Q113:Q117"/>
    <mergeCell ref="Q118:Q122"/>
    <mergeCell ref="O763:O767"/>
    <mergeCell ref="Q123:Q127"/>
    <mergeCell ref="Q128:Q132"/>
    <mergeCell ref="Q133:Q137"/>
    <mergeCell ref="Q138:Q142"/>
    <mergeCell ref="Q143:Q147"/>
    <mergeCell ref="Q148:Q152"/>
    <mergeCell ref="Q153:Q157"/>
    <mergeCell ref="Q158:Q162"/>
    <mergeCell ref="Q163:Q167"/>
    <mergeCell ref="Q168:Q172"/>
    <mergeCell ref="Q173:Q177"/>
    <mergeCell ref="Q178:Q182"/>
    <mergeCell ref="Q183:Q187"/>
    <mergeCell ref="Q188:Q192"/>
    <mergeCell ref="Q193:Q197"/>
    <mergeCell ref="Q198:Q202"/>
    <mergeCell ref="Q203:Q207"/>
    <mergeCell ref="Q208:Q212"/>
    <mergeCell ref="Q213:Q217"/>
    <mergeCell ref="Q218:Q222"/>
    <mergeCell ref="Q223:Q227"/>
    <mergeCell ref="Q228:Q232"/>
    <mergeCell ref="Q233:Q237"/>
    <mergeCell ref="Q238:Q242"/>
    <mergeCell ref="Q243:Q247"/>
    <mergeCell ref="Q248:Q252"/>
    <mergeCell ref="Q253:Q257"/>
    <mergeCell ref="Q258:Q262"/>
    <mergeCell ref="Q263:Q267"/>
    <mergeCell ref="Q268:Q272"/>
    <mergeCell ref="Q273:Q277"/>
    <mergeCell ref="Q278:Q282"/>
    <mergeCell ref="Q283:Q287"/>
    <mergeCell ref="Q288:Q292"/>
    <mergeCell ref="Q293:Q297"/>
    <mergeCell ref="Q298:Q302"/>
    <mergeCell ref="Q303:Q307"/>
    <mergeCell ref="Q308:Q312"/>
    <mergeCell ref="Q313:Q317"/>
    <mergeCell ref="Q318:Q322"/>
    <mergeCell ref="Q323:Q327"/>
    <mergeCell ref="Q328:Q332"/>
    <mergeCell ref="Q333:Q337"/>
    <mergeCell ref="Q338:Q342"/>
    <mergeCell ref="Q343:Q347"/>
    <mergeCell ref="Q348:Q352"/>
    <mergeCell ref="Q353:Q357"/>
    <mergeCell ref="Q358:Q362"/>
    <mergeCell ref="Q363:Q367"/>
    <mergeCell ref="Q368:Q372"/>
    <mergeCell ref="Q373:Q377"/>
    <mergeCell ref="Q378:Q382"/>
    <mergeCell ref="Q383:Q387"/>
    <mergeCell ref="Q388:Q392"/>
    <mergeCell ref="Q393:Q397"/>
    <mergeCell ref="Q398:Q402"/>
    <mergeCell ref="Q403:Q407"/>
    <mergeCell ref="Q408:Q412"/>
    <mergeCell ref="Q413:Q417"/>
    <mergeCell ref="Q418:Q422"/>
    <mergeCell ref="Q423:Q427"/>
    <mergeCell ref="Q428:Q432"/>
    <mergeCell ref="Q433:Q437"/>
    <mergeCell ref="Q438:Q442"/>
    <mergeCell ref="Q443:Q447"/>
    <mergeCell ref="Q448:Q452"/>
    <mergeCell ref="Q453:Q457"/>
    <mergeCell ref="Q458:Q462"/>
    <mergeCell ref="Q463:Q467"/>
    <mergeCell ref="Q468:Q472"/>
    <mergeCell ref="Q473:Q477"/>
    <mergeCell ref="Q478:Q482"/>
    <mergeCell ref="Q483:Q487"/>
    <mergeCell ref="Q488:Q492"/>
    <mergeCell ref="Q493:Q497"/>
    <mergeCell ref="Q498:Q502"/>
    <mergeCell ref="Q503:Q507"/>
    <mergeCell ref="Q508:Q512"/>
    <mergeCell ref="Q513:Q517"/>
    <mergeCell ref="Q518:Q522"/>
    <mergeCell ref="Q523:Q527"/>
    <mergeCell ref="Q528:Q532"/>
    <mergeCell ref="Q533:Q537"/>
    <mergeCell ref="Q538:Q542"/>
    <mergeCell ref="Q543:Q547"/>
    <mergeCell ref="Q673:Q677"/>
    <mergeCell ref="Q678:Q682"/>
    <mergeCell ref="Q683:Q687"/>
    <mergeCell ref="Q688:Q692"/>
    <mergeCell ref="Q693:Q697"/>
    <mergeCell ref="Q698:Q702"/>
    <mergeCell ref="Q703:Q707"/>
    <mergeCell ref="Q708:Q712"/>
    <mergeCell ref="Q713:Q717"/>
    <mergeCell ref="Q548:Q552"/>
    <mergeCell ref="Q553:Q557"/>
    <mergeCell ref="Q558:Q562"/>
    <mergeCell ref="Q563:Q567"/>
    <mergeCell ref="Q568:Q572"/>
    <mergeCell ref="Q573:Q577"/>
    <mergeCell ref="Q578:Q582"/>
    <mergeCell ref="Q583:Q587"/>
    <mergeCell ref="Q588:Q592"/>
    <mergeCell ref="Q593:Q597"/>
    <mergeCell ref="Q598:Q602"/>
    <mergeCell ref="Q603:Q607"/>
    <mergeCell ref="Q608:Q612"/>
    <mergeCell ref="Q613:Q617"/>
    <mergeCell ref="Q618:Q622"/>
    <mergeCell ref="Q623:Q627"/>
    <mergeCell ref="Q628:Q632"/>
    <mergeCell ref="Q803:Q807"/>
    <mergeCell ref="Q808:Q812"/>
    <mergeCell ref="Q813:Q817"/>
    <mergeCell ref="Q818:Q822"/>
    <mergeCell ref="Q823:Q827"/>
    <mergeCell ref="O6:Q6"/>
    <mergeCell ref="L6:N6"/>
    <mergeCell ref="Q718:Q722"/>
    <mergeCell ref="Q723:Q727"/>
    <mergeCell ref="Q728:Q732"/>
    <mergeCell ref="Q733:Q737"/>
    <mergeCell ref="Q738:Q742"/>
    <mergeCell ref="Q743:Q747"/>
    <mergeCell ref="Q748:Q752"/>
    <mergeCell ref="Q753:Q757"/>
    <mergeCell ref="Q758:Q762"/>
    <mergeCell ref="Q763:Q767"/>
    <mergeCell ref="Q768:Q772"/>
    <mergeCell ref="Q773:Q777"/>
    <mergeCell ref="Q778:Q782"/>
    <mergeCell ref="Q783:Q787"/>
    <mergeCell ref="Q788:Q792"/>
    <mergeCell ref="Q793:Q797"/>
    <mergeCell ref="Q798:Q802"/>
    <mergeCell ref="Q633:Q637"/>
    <mergeCell ref="Q638:Q642"/>
    <mergeCell ref="Q643:Q647"/>
    <mergeCell ref="Q648:Q652"/>
    <mergeCell ref="Q653:Q657"/>
    <mergeCell ref="Q658:Q662"/>
    <mergeCell ref="Q663:Q667"/>
    <mergeCell ref="Q668:Q672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verticalDpi="4294967293" r:id="rId2"/>
  <headerFooter alignWithMargins="0">
    <oddHeader xml:space="preserve">&amp;LInwestycje_2022
&amp;CBudżet powiatu na 2022 rok
 &amp;R&amp;"Arial,Pogrubiony"
</oddHeader>
    <oddFooter>&amp;C&amp;P&amp;R&amp;D    &amp;T</oddFooter>
  </headerFooter>
  <rowBreaks count="31" manualBreakCount="31">
    <brk id="27" max="16" man="1"/>
    <brk id="52" max="16" man="1"/>
    <brk id="77" max="16" man="1"/>
    <brk id="102" max="16" man="1"/>
    <brk id="127" max="16" man="1"/>
    <brk id="152" max="16" man="1"/>
    <brk id="177" max="16" man="1"/>
    <brk id="202" max="16" man="1"/>
    <brk id="227" max="16" man="1"/>
    <brk id="252" max="16" man="1"/>
    <brk id="277" max="16" man="1"/>
    <brk id="302" max="16" man="1"/>
    <brk id="327" max="16" man="1"/>
    <brk id="352" max="16" man="1"/>
    <brk id="377" max="16" man="1"/>
    <brk id="402" max="16" man="1"/>
    <brk id="427" max="16" man="1"/>
    <brk id="452" max="16" man="1"/>
    <brk id="477" max="16" man="1"/>
    <brk id="502" max="16" man="1"/>
    <brk id="527" max="16" man="1"/>
    <brk id="552" max="16" man="1"/>
    <brk id="582" max="16" man="1"/>
    <brk id="607" max="16" man="1"/>
    <brk id="627" max="16" man="1"/>
    <brk id="652" max="16" man="1"/>
    <brk id="677" max="16" man="1"/>
    <brk id="702" max="16" man="1"/>
    <brk id="727" max="16" man="1"/>
    <brk id="752" max="16" man="1"/>
    <brk id="78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9" workbookViewId="0">
      <selection activeCell="O4" sqref="O4"/>
    </sheetView>
  </sheetViews>
  <sheetFormatPr defaultRowHeight="12.75"/>
  <sheetData/>
  <customSheetViews>
    <customSheetView guid="{A06EAE8A-7583-4AD1-B028-D576710942B3}" showPageBreaks="1" topLeftCell="A19">
      <selection activeCell="O4" sqref="O4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Nr 6_Inwestycje_2022_plan</vt:lpstr>
      <vt:lpstr>Arkusz1</vt:lpstr>
      <vt:lpstr>'Nr 6_Inwestycje_2022_plan'!Obszar_wydruku</vt:lpstr>
      <vt:lpstr>'Nr 6_Inwestycje_2022_plan'!Tytuły_wydruku</vt:lpstr>
    </vt:vector>
  </TitlesOfParts>
  <Company>Starostwo Powiatowe w Białymstoku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Bożena Pieciul</cp:lastModifiedBy>
  <cp:lastPrinted>2022-07-05T11:43:23Z</cp:lastPrinted>
  <dcterms:created xsi:type="dcterms:W3CDTF">2004-10-15T20:04:07Z</dcterms:created>
  <dcterms:modified xsi:type="dcterms:W3CDTF">2022-07-05T11:43:45Z</dcterms:modified>
</cp:coreProperties>
</file>