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ewohl\2016\opisówka\gotowe\"/>
    </mc:Choice>
  </mc:AlternateContent>
  <bookViews>
    <workbookView xWindow="0" yWindow="0" windowWidth="28800" windowHeight="13500"/>
  </bookViews>
  <sheets>
    <sheet name="wydatki" sheetId="1" r:id="rId1"/>
    <sheet name="sołectwa" sheetId="2" r:id="rId2"/>
    <sheet name="paragraf" sheetId="3" r:id="rId3"/>
  </sheets>
  <calcPr calcId="162913"/>
</workbook>
</file>

<file path=xl/calcChain.xml><?xml version="1.0" encoding="utf-8"?>
<calcChain xmlns="http://schemas.openxmlformats.org/spreadsheetml/2006/main">
  <c r="H11" i="1" l="1"/>
  <c r="H12" i="1"/>
  <c r="G13" i="1"/>
  <c r="H13" i="1"/>
  <c r="H14" i="1"/>
  <c r="H15" i="1"/>
  <c r="H16" i="1"/>
  <c r="H17" i="1"/>
  <c r="H18" i="1"/>
  <c r="H19" i="1"/>
  <c r="H20" i="1"/>
  <c r="G21" i="1"/>
  <c r="H21" i="1" s="1"/>
  <c r="G22" i="1"/>
  <c r="H22" i="1"/>
  <c r="H23" i="1"/>
  <c r="H24" i="1"/>
  <c r="H25" i="1"/>
  <c r="H27" i="1"/>
  <c r="H28" i="1"/>
  <c r="H29" i="1"/>
  <c r="H30" i="1"/>
  <c r="H31" i="1"/>
  <c r="H32" i="1"/>
  <c r="H33" i="1"/>
  <c r="H34" i="1"/>
  <c r="H35" i="1"/>
  <c r="H36" i="1"/>
  <c r="H38" i="1"/>
  <c r="H39" i="1"/>
  <c r="H40" i="1"/>
  <c r="H41" i="1"/>
  <c r="H42" i="1"/>
  <c r="G43" i="1"/>
  <c r="G37" i="1" s="1"/>
  <c r="H37" i="1" s="1"/>
  <c r="H43" i="1"/>
  <c r="H44" i="1"/>
  <c r="H45" i="1"/>
  <c r="H46" i="1"/>
  <c r="H47" i="1"/>
  <c r="H48" i="1"/>
  <c r="H49" i="1"/>
  <c r="H50" i="1"/>
  <c r="H51" i="1"/>
  <c r="H52" i="1"/>
  <c r="H53" i="1"/>
  <c r="H54" i="1"/>
  <c r="G55" i="1"/>
  <c r="H55" i="1" s="1"/>
  <c r="H56" i="1"/>
  <c r="H57" i="1"/>
  <c r="H58" i="1"/>
  <c r="H59" i="1"/>
  <c r="H60" i="1"/>
  <c r="H61" i="1"/>
  <c r="H62" i="1"/>
  <c r="H63" i="1"/>
  <c r="G115" i="1" l="1"/>
  <c r="G112" i="1"/>
  <c r="G89" i="1"/>
  <c r="G86" i="1"/>
  <c r="G80" i="1"/>
  <c r="G75" i="1"/>
  <c r="G71" i="1"/>
  <c r="G6" i="1"/>
  <c r="G418" i="1"/>
  <c r="G417" i="1" s="1"/>
  <c r="G412" i="1"/>
  <c r="G399" i="1"/>
  <c r="G390" i="1"/>
  <c r="G380" i="1"/>
  <c r="G374" i="1"/>
  <c r="G366" i="1"/>
  <c r="G355" i="1"/>
  <c r="G339" i="1"/>
  <c r="G314" i="1"/>
  <c r="G306" i="1"/>
  <c r="G304" i="1"/>
  <c r="G291" i="1"/>
  <c r="G282" i="1"/>
  <c r="G277" i="1"/>
  <c r="G264" i="1"/>
  <c r="G259" i="1" s="1"/>
  <c r="G253" i="1"/>
  <c r="G244" i="1"/>
  <c r="G232" i="1"/>
  <c r="G229" i="1"/>
  <c r="G224" i="1"/>
  <c r="G205" i="1"/>
  <c r="G201" i="1"/>
  <c r="G187" i="1"/>
  <c r="G169" i="1"/>
  <c r="G147" i="1"/>
  <c r="G129" i="1"/>
  <c r="G126" i="1" l="1"/>
  <c r="G70" i="1"/>
  <c r="G168" i="1"/>
  <c r="G274" i="1"/>
  <c r="G338" i="1"/>
  <c r="G79" i="1"/>
  <c r="G398" i="1"/>
  <c r="D27" i="2"/>
  <c r="E27" i="2"/>
  <c r="F27" i="2"/>
  <c r="G27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11" i="2"/>
  <c r="G431" i="1" l="1"/>
  <c r="H431" i="1" s="1"/>
  <c r="H7" i="1"/>
  <c r="H8" i="1"/>
  <c r="H9" i="1"/>
  <c r="H10" i="1"/>
  <c r="H26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6" i="1"/>
</calcChain>
</file>

<file path=xl/sharedStrings.xml><?xml version="1.0" encoding="utf-8"?>
<sst xmlns="http://schemas.openxmlformats.org/spreadsheetml/2006/main" count="1308" uniqueCount="613">
  <si>
    <t>Dział</t>
  </si>
  <si>
    <t>Rozdział</t>
  </si>
  <si>
    <t>Paragraf</t>
  </si>
  <si>
    <t>Treść</t>
  </si>
  <si>
    <t>Wartość</t>
  </si>
  <si>
    <t>010</t>
  </si>
  <si>
    <t>Rolnictwo i łowiectwo</t>
  </si>
  <si>
    <t>414 134,71</t>
  </si>
  <si>
    <t>01008</t>
  </si>
  <si>
    <t>Melioracje wodne</t>
  </si>
  <si>
    <t>14 000,00</t>
  </si>
  <si>
    <t>4300</t>
  </si>
  <si>
    <t>Zakup usług pozostałych</t>
  </si>
  <si>
    <t>01009</t>
  </si>
  <si>
    <t>Spółki wodne</t>
  </si>
  <si>
    <t>8 000,00</t>
  </si>
  <si>
    <t>2830</t>
  </si>
  <si>
    <t>Dotacja celowa z budżetu na finansowanie lub dofinansowanie zadań zleconych do realizacji pozostałym jednostkom nie zaliczanym do sektora finansów publicznych</t>
  </si>
  <si>
    <t>01030</t>
  </si>
  <si>
    <t>Izby rolnicze</t>
  </si>
  <si>
    <t>7 650,00</t>
  </si>
  <si>
    <t>2850</t>
  </si>
  <si>
    <t>Wpłaty gmin na rzecz izb rolniczych w wysokości 2% uzyskanych wpływów z podatku rolnego</t>
  </si>
  <si>
    <t>01095</t>
  </si>
  <si>
    <t>Pozostała działalność</t>
  </si>
  <si>
    <t>384 484,71</t>
  </si>
  <si>
    <t>4010</t>
  </si>
  <si>
    <t>Wynagrodzenia osobowe pracowników</t>
  </si>
  <si>
    <t>4 767,88</t>
  </si>
  <si>
    <t>4110</t>
  </si>
  <si>
    <t>Składki na ubezpieczenia społeczne</t>
  </si>
  <si>
    <t>815,31</t>
  </si>
  <si>
    <t>4120</t>
  </si>
  <si>
    <t>Składki na Fundusz Pracy</t>
  </si>
  <si>
    <t>116,81</t>
  </si>
  <si>
    <t>4170</t>
  </si>
  <si>
    <t>Wynagrodzenia bezosobowe</t>
  </si>
  <si>
    <t>2 372,00</t>
  </si>
  <si>
    <t>4210</t>
  </si>
  <si>
    <t>Zakup materiałów i wyposażenia</t>
  </si>
  <si>
    <t>57 000,85</t>
  </si>
  <si>
    <t>6 969,32</t>
  </si>
  <si>
    <t>4430</t>
  </si>
  <si>
    <t>Różne opłaty i składki</t>
  </si>
  <si>
    <t>312 442,54</t>
  </si>
  <si>
    <t>400</t>
  </si>
  <si>
    <t>Wytwarzanie i zaopatrywanie w energię elektryczną, gaz i wodę</t>
  </si>
  <si>
    <t>470 818,00</t>
  </si>
  <si>
    <t>40002</t>
  </si>
  <si>
    <t>Dostarczanie wody</t>
  </si>
  <si>
    <t>3020</t>
  </si>
  <si>
    <t>Wydatki osobowe niezaliczone do wynagrodzeń</t>
  </si>
  <si>
    <t>674,35</t>
  </si>
  <si>
    <t>65 785,65</t>
  </si>
  <si>
    <t>4040</t>
  </si>
  <si>
    <t>Dodatkowe wynagrodzenie roczne</t>
  </si>
  <si>
    <t>3 202,80</t>
  </si>
  <si>
    <t>11 700,00</t>
  </si>
  <si>
    <t>1 600,00</t>
  </si>
  <si>
    <t>1 000,00</t>
  </si>
  <si>
    <t>64 300,09</t>
  </si>
  <si>
    <t>4260</t>
  </si>
  <si>
    <t>Zakup energii</t>
  </si>
  <si>
    <t>233 824,51</t>
  </si>
  <si>
    <t>34 722,28</t>
  </si>
  <si>
    <t>4360</t>
  </si>
  <si>
    <t>Opłaty z tytułu zakupu usług telekomunikacyjnych</t>
  </si>
  <si>
    <t>690,12</t>
  </si>
  <si>
    <t>9 482,98</t>
  </si>
  <si>
    <t>4440</t>
  </si>
  <si>
    <t>Odpisy na zakładowy fundusz świadczeń socjalnych</t>
  </si>
  <si>
    <t>2 188,00</t>
  </si>
  <si>
    <t>4590</t>
  </si>
  <si>
    <t>Kary i odszkodowania wypłacane na rzecz osób fizycznych</t>
  </si>
  <si>
    <t>196,22</t>
  </si>
  <si>
    <t>6050</t>
  </si>
  <si>
    <t>Wydatki inwestycyjne jednostek budżetowych</t>
  </si>
  <si>
    <t>41 451,00</t>
  </si>
  <si>
    <t>600</t>
  </si>
  <si>
    <t>Transport i łączność</t>
  </si>
  <si>
    <t>857 268,98</t>
  </si>
  <si>
    <t>60013</t>
  </si>
  <si>
    <t>Drogi publiczne wojewódzkie</t>
  </si>
  <si>
    <t>427,36</t>
  </si>
  <si>
    <t>4520</t>
  </si>
  <si>
    <t>Opłaty na rzecz budżetów jednostek samorządu terytorialnego</t>
  </si>
  <si>
    <t>60014</t>
  </si>
  <si>
    <t>Drogi publiczne powiatowe</t>
  </si>
  <si>
    <t>86 720,42</t>
  </si>
  <si>
    <t>7 720,42</t>
  </si>
  <si>
    <t>6300</t>
  </si>
  <si>
    <t>Dotacja celowa na pomoc finansową udzielaną między jednostkami samorządu terytorialnego na dofinansowanie własnych zadań inwestycyjnych i zakupów inwestycyjnych</t>
  </si>
  <si>
    <t>79 000,00</t>
  </si>
  <si>
    <t>60016</t>
  </si>
  <si>
    <t>Drogi publiczne gminne</t>
  </si>
  <si>
    <t>770 121,20</t>
  </si>
  <si>
    <t>57 914,86</t>
  </si>
  <si>
    <t>4270</t>
  </si>
  <si>
    <t>Zakup usług remontowych</t>
  </si>
  <si>
    <t>28 773,00</t>
  </si>
  <si>
    <t>20 597,00</t>
  </si>
  <si>
    <t>299,36</t>
  </si>
  <si>
    <t>110 000,00</t>
  </si>
  <si>
    <t>6058</t>
  </si>
  <si>
    <t>346 883,00</t>
  </si>
  <si>
    <t>6059</t>
  </si>
  <si>
    <t>205 653,98</t>
  </si>
  <si>
    <t>630</t>
  </si>
  <si>
    <t>Turystyka</t>
  </si>
  <si>
    <t>2 500,00</t>
  </si>
  <si>
    <t>63003</t>
  </si>
  <si>
    <t>Zadania w zakresie upowszechniania turystyki</t>
  </si>
  <si>
    <t>700</t>
  </si>
  <si>
    <t>Gospodarka mieszkaniowa</t>
  </si>
  <si>
    <t>441 271,13</t>
  </si>
  <si>
    <t>70005</t>
  </si>
  <si>
    <t>Gospodarka gruntami i nieruchomościami</t>
  </si>
  <si>
    <t>160 800,00</t>
  </si>
  <si>
    <t>16 886,02</t>
  </si>
  <si>
    <t>27 500,00</t>
  </si>
  <si>
    <t>4 000,00</t>
  </si>
  <si>
    <t>20 533,98</t>
  </si>
  <si>
    <t>9 500,00</t>
  </si>
  <si>
    <t>12 689,16</t>
  </si>
  <si>
    <t>48 906,64</t>
  </si>
  <si>
    <t>4 384,20</t>
  </si>
  <si>
    <t>4400</t>
  </si>
  <si>
    <t>Opłaty za administrowanie i czynsze za budynki, lokale i pomieszczenia garażowe</t>
  </si>
  <si>
    <t>59 500,00</t>
  </si>
  <si>
    <t>1 300,00</t>
  </si>
  <si>
    <t>4 376,00</t>
  </si>
  <si>
    <t>4480</t>
  </si>
  <si>
    <t>Podatek od nieruchomości</t>
  </si>
  <si>
    <t>60 595,13</t>
  </si>
  <si>
    <t>10 300,00</t>
  </si>
  <si>
    <t>6060</t>
  </si>
  <si>
    <t>Wydatki na zakupy inwestycyjne jednostek budżetowych</t>
  </si>
  <si>
    <t>710</t>
  </si>
  <si>
    <t>Działalność usługowa</t>
  </si>
  <si>
    <t>215 592,50</t>
  </si>
  <si>
    <t>71004</t>
  </si>
  <si>
    <t>Plany zagospodarowania przestrzennego</t>
  </si>
  <si>
    <t>60 000,00</t>
  </si>
  <si>
    <t>657,00</t>
  </si>
  <si>
    <t>33 343,00</t>
  </si>
  <si>
    <t>26 000,00</t>
  </si>
  <si>
    <t>71035</t>
  </si>
  <si>
    <t>Cmentarze</t>
  </si>
  <si>
    <t>155 592,50</t>
  </si>
  <si>
    <t>6 000,00</t>
  </si>
  <si>
    <t>17 250,00</t>
  </si>
  <si>
    <t>132 342,50</t>
  </si>
  <si>
    <t>750</t>
  </si>
  <si>
    <t>Administracja publiczna</t>
  </si>
  <si>
    <t>2 041 174,00</t>
  </si>
  <si>
    <t>75011</t>
  </si>
  <si>
    <t>Urzędy wojewódzkie</t>
  </si>
  <si>
    <t>28 422,00</t>
  </si>
  <si>
    <t>15 420,99</t>
  </si>
  <si>
    <t>7 104,81</t>
  </si>
  <si>
    <t>3 266,46</t>
  </si>
  <si>
    <t>429,74</t>
  </si>
  <si>
    <t>2 200,00</t>
  </si>
  <si>
    <t>75022</t>
  </si>
  <si>
    <t>Rady gmin (miast i miast na prawach powiatu)</t>
  </si>
  <si>
    <t>99 400,00</t>
  </si>
  <si>
    <t>3030</t>
  </si>
  <si>
    <t xml:space="preserve">Różne wydatki na rzecz osób fizycznych </t>
  </si>
  <si>
    <t>97 400,00</t>
  </si>
  <si>
    <t>2 000,00</t>
  </si>
  <si>
    <t>75023</t>
  </si>
  <si>
    <t>Urzędy gmin (miast i miast na prawach powiatu)</t>
  </si>
  <si>
    <t>1 805 347,40</t>
  </si>
  <si>
    <t>1 048 100,00</t>
  </si>
  <si>
    <t>75 883,64</t>
  </si>
  <si>
    <t>190 600,00</t>
  </si>
  <si>
    <t>27 300,00</t>
  </si>
  <si>
    <t>4140</t>
  </si>
  <si>
    <t>Wpłaty na Państwowy Fundusz Rehabilitacji Osób Niepełnosprawnych</t>
  </si>
  <si>
    <t>22 000,00</t>
  </si>
  <si>
    <t>5 000,00</t>
  </si>
  <si>
    <t>75 541,15</t>
  </si>
  <si>
    <t>29 000,00</t>
  </si>
  <si>
    <t>9 000,00</t>
  </si>
  <si>
    <t>4280</t>
  </si>
  <si>
    <t>Zakup usług zdrowotnych</t>
  </si>
  <si>
    <t>1 500,00</t>
  </si>
  <si>
    <t>170 659,80</t>
  </si>
  <si>
    <t>14 900,00</t>
  </si>
  <si>
    <t>4410</t>
  </si>
  <si>
    <t>Podróże służbowe krajowe</t>
  </si>
  <si>
    <t>17 532,00</t>
  </si>
  <si>
    <t>18 988,25</t>
  </si>
  <si>
    <t>1 750,00</t>
  </si>
  <si>
    <t>4580</t>
  </si>
  <si>
    <t>Pozostałe odsetki</t>
  </si>
  <si>
    <t>70,00</t>
  </si>
  <si>
    <t>4610</t>
  </si>
  <si>
    <t>Koszty postępowania sądowego i prokuratorskiego</t>
  </si>
  <si>
    <t>6 700,00</t>
  </si>
  <si>
    <t>4700</t>
  </si>
  <si>
    <t xml:space="preserve">Szkolenia pracowników niebędących członkami korpusu służby cywilnej </t>
  </si>
  <si>
    <t>9 842,56</t>
  </si>
  <si>
    <t>57 980,00</t>
  </si>
  <si>
    <t>75075</t>
  </si>
  <si>
    <t>Promocja jednostek samorządu terytorialnego</t>
  </si>
  <si>
    <t>16 000,00</t>
  </si>
  <si>
    <t>75095</t>
  </si>
  <si>
    <t>92 004,60</t>
  </si>
  <si>
    <t>38 400,00</t>
  </si>
  <si>
    <t>4100</t>
  </si>
  <si>
    <t>Wynagrodzenia agencyjno-prowizyjne</t>
  </si>
  <si>
    <t>46 350,00</t>
  </si>
  <si>
    <t>7 254,60</t>
  </si>
  <si>
    <t>751</t>
  </si>
  <si>
    <t>Urzędy naczelnych organów władzy państwowej, kontroli i ochrony prawa oraz sądownictwa</t>
  </si>
  <si>
    <t>4 818,00</t>
  </si>
  <si>
    <t>75101</t>
  </si>
  <si>
    <t>Urzędy naczelnych organów władzy państwowej, kontroli i ochrony prawa</t>
  </si>
  <si>
    <t>1 010,00</t>
  </si>
  <si>
    <t>3 808,00</t>
  </si>
  <si>
    <t>752</t>
  </si>
  <si>
    <t>Obrona narodowa</t>
  </si>
  <si>
    <t>1 900,00</t>
  </si>
  <si>
    <t>75212</t>
  </si>
  <si>
    <t>Pozostałe wydatki obronne</t>
  </si>
  <si>
    <t>754</t>
  </si>
  <si>
    <t>Bezpieczeństwo publiczne i ochrona przeciwpożarowa</t>
  </si>
  <si>
    <t>1 097 342,00</t>
  </si>
  <si>
    <t>75405</t>
  </si>
  <si>
    <t>Komendy powiatowe Policji</t>
  </si>
  <si>
    <t>2300</t>
  </si>
  <si>
    <t>Wpłaty jednostek na państwowy fundusz celowy</t>
  </si>
  <si>
    <t>75412</t>
  </si>
  <si>
    <t>Ochotnicze straże pożarne</t>
  </si>
  <si>
    <t>998 458,00</t>
  </si>
  <si>
    <t>25 000,00</t>
  </si>
  <si>
    <t>925,00</t>
  </si>
  <si>
    <t>133,00</t>
  </si>
  <si>
    <t>58 300,00</t>
  </si>
  <si>
    <t>13 100,00</t>
  </si>
  <si>
    <t>24 997,00</t>
  </si>
  <si>
    <t>9 349,40</t>
  </si>
  <si>
    <t>18 200,00</t>
  </si>
  <si>
    <t>150,00</t>
  </si>
  <si>
    <t>9 753,60</t>
  </si>
  <si>
    <t>800 000,00</t>
  </si>
  <si>
    <t>75414</t>
  </si>
  <si>
    <t>Obrona cywilna</t>
  </si>
  <si>
    <t>4 300,00</t>
  </si>
  <si>
    <t>500,00</t>
  </si>
  <si>
    <t>3 300,00</t>
  </si>
  <si>
    <t>75416</t>
  </si>
  <si>
    <t>Straż gminna (miejska)</t>
  </si>
  <si>
    <t>63 084,00</t>
  </si>
  <si>
    <t>39 440,00</t>
  </si>
  <si>
    <t>2 792,11</t>
  </si>
  <si>
    <t>7 300,00</t>
  </si>
  <si>
    <t>1 050,00</t>
  </si>
  <si>
    <t>7 407,89</t>
  </si>
  <si>
    <t>200,00</t>
  </si>
  <si>
    <t>1 700,00</t>
  </si>
  <si>
    <t>800,00</t>
  </si>
  <si>
    <t>1 094,00</t>
  </si>
  <si>
    <t>300,00</t>
  </si>
  <si>
    <t>75495</t>
  </si>
  <si>
    <t>30 000,00</t>
  </si>
  <si>
    <t>2360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</si>
  <si>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</si>
  <si>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757</t>
  </si>
  <si>
    <t>Obsługa długu publicznego</t>
  </si>
  <si>
    <t>136 600,00</t>
  </si>
  <si>
    <t>75702</t>
  </si>
  <si>
    <t>Obsługa papierów wartościowych, kredytów i pożyczek jednostek samorządu terytorialnego</t>
  </si>
  <si>
    <t>8010</t>
  </si>
  <si>
    <t>Rozliczenia z bankami związane z obsługą długu publicznego</t>
  </si>
  <si>
    <t>15 600,00</t>
  </si>
  <si>
    <t>8110</t>
  </si>
  <si>
    <t>Odsetki od samorządowych papierów wartościowych lub zaciągniętych przez jednostkę samorządu terytorialnego kredytów i pożyczek</t>
  </si>
  <si>
    <t>121 000,00</t>
  </si>
  <si>
    <t>758</t>
  </si>
  <si>
    <t>Różne rozliczenia</t>
  </si>
  <si>
    <t>97 871,00</t>
  </si>
  <si>
    <t>75818</t>
  </si>
  <si>
    <t>Rezerwy ogólne i celowe</t>
  </si>
  <si>
    <t>4810</t>
  </si>
  <si>
    <t>Rezerwy</t>
  </si>
  <si>
    <t>801</t>
  </si>
  <si>
    <t>Oświata i wychowanie</t>
  </si>
  <si>
    <t>6 257 086,00</t>
  </si>
  <si>
    <t>80101</t>
  </si>
  <si>
    <t>Szkoły podstawowe</t>
  </si>
  <si>
    <t>3 342 303,89</t>
  </si>
  <si>
    <t>132 283,24</t>
  </si>
  <si>
    <t>2 096 954,58</t>
  </si>
  <si>
    <t>163 455,00</t>
  </si>
  <si>
    <t>402 165,24</t>
  </si>
  <si>
    <t>53 857,00</t>
  </si>
  <si>
    <t>59 836,00</t>
  </si>
  <si>
    <t>4220</t>
  </si>
  <si>
    <t>Zakup środków żywności</t>
  </si>
  <si>
    <t>4240</t>
  </si>
  <si>
    <t>Zakup środków dydaktycznych i książek</t>
  </si>
  <si>
    <t>186 700,00</t>
  </si>
  <si>
    <t>15 900,00</t>
  </si>
  <si>
    <t>57 884,00</t>
  </si>
  <si>
    <t>10 500,00</t>
  </si>
  <si>
    <t>3 000,00</t>
  </si>
  <si>
    <t>4 600,00</t>
  </si>
  <si>
    <t>141 668,83</t>
  </si>
  <si>
    <t>80103</t>
  </si>
  <si>
    <t>Oddziały przedszkolne w szkołach podstawowych</t>
  </si>
  <si>
    <t>172 111,00</t>
  </si>
  <si>
    <t>8 740,00</t>
  </si>
  <si>
    <t>103 569,00</t>
  </si>
  <si>
    <t>6 780,00</t>
  </si>
  <si>
    <t>22 450,00</t>
  </si>
  <si>
    <t>3 220,00</t>
  </si>
  <si>
    <t>13 392,00</t>
  </si>
  <si>
    <t>2 300,00</t>
  </si>
  <si>
    <t>3 500,00</t>
  </si>
  <si>
    <t>5 760,00</t>
  </si>
  <si>
    <t>80104</t>
  </si>
  <si>
    <t xml:space="preserve">Przedszkola </t>
  </si>
  <si>
    <t>614 602,00</t>
  </si>
  <si>
    <t>2540</t>
  </si>
  <si>
    <t>Dotacja podmiotowa z budżetu dla niepublicznej jednostki systemu oświaty</t>
  </si>
  <si>
    <t>570 000,00</t>
  </si>
  <si>
    <t>2900</t>
  </si>
  <si>
    <t>Wpłaty gmin i powiatów na rzecz innych jednostek samorządu terytorialnego oraz związków gmin, związków powiatowo-gminnych lub związków powiatów na dofinansowanie zadań bieżących</t>
  </si>
  <si>
    <t>39 000,00</t>
  </si>
  <si>
    <t>5 602,00</t>
  </si>
  <si>
    <t>80110</t>
  </si>
  <si>
    <t>Gimnazja</t>
  </si>
  <si>
    <t>1 181 684,30</t>
  </si>
  <si>
    <t>48 240,00</t>
  </si>
  <si>
    <t>719 133,71</t>
  </si>
  <si>
    <t>54 122,00</t>
  </si>
  <si>
    <t>151 150,00</t>
  </si>
  <si>
    <t>21 180,00</t>
  </si>
  <si>
    <t>10 700,00</t>
  </si>
  <si>
    <t>50 000,00</t>
  </si>
  <si>
    <t>13 238,08</t>
  </si>
  <si>
    <t>36 335,92</t>
  </si>
  <si>
    <t>39 484,59</t>
  </si>
  <si>
    <t>80113</t>
  </si>
  <si>
    <t>Dowożenie uczniów do szkół</t>
  </si>
  <si>
    <t>211 026,00</t>
  </si>
  <si>
    <t>862,00</t>
  </si>
  <si>
    <t>124,00</t>
  </si>
  <si>
    <t>5 040,00</t>
  </si>
  <si>
    <t>205 000,00</t>
  </si>
  <si>
    <t>80146</t>
  </si>
  <si>
    <t>Dokształcanie i doskonalenie nauczycieli</t>
  </si>
  <si>
    <t>14 387,00</t>
  </si>
  <si>
    <t>7 138,00</t>
  </si>
  <si>
    <t>7 249,00</t>
  </si>
  <si>
    <t>80148</t>
  </si>
  <si>
    <t>Stołówki szkolne i przedszkolne</t>
  </si>
  <si>
    <t>314 141,00</t>
  </si>
  <si>
    <t>137 000,00</t>
  </si>
  <si>
    <t>8 605,00</t>
  </si>
  <si>
    <t>19 300,00</t>
  </si>
  <si>
    <t>2 560,00</t>
  </si>
  <si>
    <t>130 000,00</t>
  </si>
  <si>
    <t>8 700,00</t>
  </si>
  <si>
    <t>80150</t>
  </si>
  <si>
    <t>Realizacja zadań wymagających stosowania specjalnej organizacji nauki i metod pracy dla dzieci i młodzieży w szkołach podstawowych, gimnazjach, liceach ogólnokształcących, liceach profilowanych i szkołach zawodowych oraz szkołach artystycznych</t>
  </si>
  <si>
    <t>361 826,81</t>
  </si>
  <si>
    <t>17 353,76</t>
  </si>
  <si>
    <t>246 896,71</t>
  </si>
  <si>
    <t>19 327,00</t>
  </si>
  <si>
    <t>48 726,76</t>
  </si>
  <si>
    <t>7 054,00</t>
  </si>
  <si>
    <t>15 468,58</t>
  </si>
  <si>
    <t>80195</t>
  </si>
  <si>
    <t>45 004,00</t>
  </si>
  <si>
    <t>8 634,00</t>
  </si>
  <si>
    <t>3240</t>
  </si>
  <si>
    <t>Stypendia dla uczniów</t>
  </si>
  <si>
    <t>16 300,00</t>
  </si>
  <si>
    <t>4304</t>
  </si>
  <si>
    <t>14 070,00</t>
  </si>
  <si>
    <t>851</t>
  </si>
  <si>
    <t>Ochrona zdrowia</t>
  </si>
  <si>
    <t>69 000,00</t>
  </si>
  <si>
    <t>85153</t>
  </si>
  <si>
    <t>Zwalczanie narkomanii</t>
  </si>
  <si>
    <t>85154</t>
  </si>
  <si>
    <t>Przeciwdziałanie alkoholizmowi</t>
  </si>
  <si>
    <t>63 500,00</t>
  </si>
  <si>
    <t>11 000,00</t>
  </si>
  <si>
    <t>2 400,00</t>
  </si>
  <si>
    <t>340,00</t>
  </si>
  <si>
    <t>31 440,00</t>
  </si>
  <si>
    <t>8 604,00</t>
  </si>
  <si>
    <t>216,00</t>
  </si>
  <si>
    <t>85195</t>
  </si>
  <si>
    <t>852</t>
  </si>
  <si>
    <t>Pomoc społeczna</t>
  </si>
  <si>
    <t>5 441 043,37</t>
  </si>
  <si>
    <t>85202</t>
  </si>
  <si>
    <t>Domy pomocy społecznej</t>
  </si>
  <si>
    <t>140 000,00</t>
  </si>
  <si>
    <t>4330</t>
  </si>
  <si>
    <t>Zakup usług przez jednostki samorządu terytorialnego od innych jednostek samorządu terytorialnego</t>
  </si>
  <si>
    <t>85206</t>
  </si>
  <si>
    <t>Wspieranie rodziny</t>
  </si>
  <si>
    <t>31 480,00</t>
  </si>
  <si>
    <t>24 023,00</t>
  </si>
  <si>
    <t>2 800,00</t>
  </si>
  <si>
    <t>4 157,00</t>
  </si>
  <si>
    <t>85211</t>
  </si>
  <si>
    <t>Świadczenie wychowawcze</t>
  </si>
  <si>
    <t>2 351 000,00</t>
  </si>
  <si>
    <t>3110</t>
  </si>
  <si>
    <t>Świadczenia społeczne</t>
  </si>
  <si>
    <t>2 298 980,00</t>
  </si>
  <si>
    <t>31 273,47</t>
  </si>
  <si>
    <t>6 297,25</t>
  </si>
  <si>
    <t>854,28</t>
  </si>
  <si>
    <t>5 295,00</t>
  </si>
  <si>
    <t>1 800,00</t>
  </si>
  <si>
    <t>85212</t>
  </si>
  <si>
    <t>Świadczenia rodzinne, świadczenia z funduszu alimentacyjnego oraz składki na ubezpieczenia emerytalne i rentowe z ubezpieczenia społecznego</t>
  </si>
  <si>
    <t>1 818 700,00</t>
  </si>
  <si>
    <t>2910</t>
  </si>
  <si>
    <t>Zwrot dotacji oraz płatności, w tym  wykorzystanych niezgodnie z przeznaczeniem lub wykorzystanych z naruszeniem procedur, o których mowa w art. 184 ustawy, pobranych nienależnie lub w nadmiernej wysokości</t>
  </si>
  <si>
    <t>15 000,00</t>
  </si>
  <si>
    <t>1 655 218,00</t>
  </si>
  <si>
    <t>2 550,00</t>
  </si>
  <si>
    <t>95 000,00</t>
  </si>
  <si>
    <t>735,00</t>
  </si>
  <si>
    <t>6 209,00</t>
  </si>
  <si>
    <t>450,00</t>
  </si>
  <si>
    <t>10 000,00</t>
  </si>
  <si>
    <t>700,00</t>
  </si>
  <si>
    <t>650,00</t>
  </si>
  <si>
    <t>85213</t>
  </si>
  <si>
    <t>Składki na ubezpieczenie zdrowotne opłacane za osoby pobierające niektóre świadczenia z pomocy społecznej, niektóre świadczenia rodzinne oraz za osoby uczestniczące w zajęciach w centrum integracji społecznej.</t>
  </si>
  <si>
    <t>31 208,00</t>
  </si>
  <si>
    <t>4130</t>
  </si>
  <si>
    <t>Składki na ubezpieczenie zdrowotne</t>
  </si>
  <si>
    <t>85214</t>
  </si>
  <si>
    <t>Zasiłki i pomoc w naturze oraz składki na ubezpieczenia emerytalne i rentowe</t>
  </si>
  <si>
    <t>173 700,00</t>
  </si>
  <si>
    <t>158 700,00</t>
  </si>
  <si>
    <t>85215</t>
  </si>
  <si>
    <t>Dodatki mieszkaniowe</t>
  </si>
  <si>
    <t>40 141,37</t>
  </si>
  <si>
    <t>40 138,54</t>
  </si>
  <si>
    <t>2,83</t>
  </si>
  <si>
    <t>85216</t>
  </si>
  <si>
    <t>Zasiłki stałe</t>
  </si>
  <si>
    <t>199 000,00</t>
  </si>
  <si>
    <t>85219</t>
  </si>
  <si>
    <t>Ośrodki pomocy społecznej</t>
  </si>
  <si>
    <t>454 814,00</t>
  </si>
  <si>
    <t>275 598,00</t>
  </si>
  <si>
    <t>21 002,00</t>
  </si>
  <si>
    <t>57 500,00</t>
  </si>
  <si>
    <t>7 500,00</t>
  </si>
  <si>
    <t>2 880,00</t>
  </si>
  <si>
    <t>24 057,00</t>
  </si>
  <si>
    <t>9 300,00</t>
  </si>
  <si>
    <t>5 200,00</t>
  </si>
  <si>
    <t>21 863,00</t>
  </si>
  <si>
    <t>13 000,00</t>
  </si>
  <si>
    <t>4 814,00</t>
  </si>
  <si>
    <t>85226</t>
  </si>
  <si>
    <t>Ośrodki adopcyjne</t>
  </si>
  <si>
    <t>80 000,00</t>
  </si>
  <si>
    <t>85295</t>
  </si>
  <si>
    <t>854</t>
  </si>
  <si>
    <t>Edukacyjna opieka wychowawcza</t>
  </si>
  <si>
    <t>53 232,00</t>
  </si>
  <si>
    <t>85415</t>
  </si>
  <si>
    <t>Pomoc materialna dla uczniów</t>
  </si>
  <si>
    <t>900</t>
  </si>
  <si>
    <t>Gospodarka komunalna i ochrona środowiska</t>
  </si>
  <si>
    <t>5 290 561,22</t>
  </si>
  <si>
    <t>90001</t>
  </si>
  <si>
    <t>Gospodarka ściekowa i ochrona wód</t>
  </si>
  <si>
    <t>3 641 406,51</t>
  </si>
  <si>
    <t>616,06</t>
  </si>
  <si>
    <t>140 933,94</t>
  </si>
  <si>
    <t>9 906,83</t>
  </si>
  <si>
    <t>25 700,00</t>
  </si>
  <si>
    <t>23 300,00</t>
  </si>
  <si>
    <t>80 050,00</t>
  </si>
  <si>
    <t>3 120,00</t>
  </si>
  <si>
    <t>388 344,32</t>
  </si>
  <si>
    <t>620,00</t>
  </si>
  <si>
    <t>3 600,00</t>
  </si>
  <si>
    <t>3 282,00</t>
  </si>
  <si>
    <t>101 565,84</t>
  </si>
  <si>
    <t>2 000 000,00</t>
  </si>
  <si>
    <t>857 567,52</t>
  </si>
  <si>
    <t>90002</t>
  </si>
  <si>
    <t>Gospodarka odpadami</t>
  </si>
  <si>
    <t>452 197,85</t>
  </si>
  <si>
    <t>61 252,00</t>
  </si>
  <si>
    <t>2 603,85</t>
  </si>
  <si>
    <t>12 650,00</t>
  </si>
  <si>
    <t>1 520,00</t>
  </si>
  <si>
    <t>6 720,00</t>
  </si>
  <si>
    <t>480,00</t>
  </si>
  <si>
    <t>362 984,00</t>
  </si>
  <si>
    <t>90003</t>
  </si>
  <si>
    <t>Oczyszczanie miast i wsi</t>
  </si>
  <si>
    <t>41 721,14</t>
  </si>
  <si>
    <t>4 500,00</t>
  </si>
  <si>
    <t>2 312,56</t>
  </si>
  <si>
    <t>733,98</t>
  </si>
  <si>
    <t>7 529,60</t>
  </si>
  <si>
    <t>4 935,00</t>
  </si>
  <si>
    <t>780,00</t>
  </si>
  <si>
    <t>20 930,00</t>
  </si>
  <si>
    <t>90004</t>
  </si>
  <si>
    <t>Utrzymanie zieleni w miastach i gminach</t>
  </si>
  <si>
    <t>60 150,00</t>
  </si>
  <si>
    <t>250,00</t>
  </si>
  <si>
    <t>20 640,00</t>
  </si>
  <si>
    <t>7 560,00</t>
  </si>
  <si>
    <t>90015</t>
  </si>
  <si>
    <t>Oświetlenie ulic, placów i dróg</t>
  </si>
  <si>
    <t>296 000,00</t>
  </si>
  <si>
    <t>111 000,00</t>
  </si>
  <si>
    <t>96 000,00</t>
  </si>
  <si>
    <t>7 000,00</t>
  </si>
  <si>
    <t>90019</t>
  </si>
  <si>
    <t>Wpływy i wydatki związane z gromadzeniem środków z opłat i kar za korzystanie ze środowiska</t>
  </si>
  <si>
    <t>40 000,00</t>
  </si>
  <si>
    <t>20 000,00</t>
  </si>
  <si>
    <t>90095</t>
  </si>
  <si>
    <t>759 085,72</t>
  </si>
  <si>
    <t>88 360,00</t>
  </si>
  <si>
    <t>640,00</t>
  </si>
  <si>
    <t>140 745,72</t>
  </si>
  <si>
    <t>155 200,00</t>
  </si>
  <si>
    <t>330 000,00</t>
  </si>
  <si>
    <t>29 140,00</t>
  </si>
  <si>
    <t>921</t>
  </si>
  <si>
    <t>Kultura i ochrona dziedzictwa narodowego</t>
  </si>
  <si>
    <t>332 465,00</t>
  </si>
  <si>
    <t>92109</t>
  </si>
  <si>
    <t>Domy i ośrodki kultury, świetlice i kluby</t>
  </si>
  <si>
    <t>197 160,00</t>
  </si>
  <si>
    <t>600,00</t>
  </si>
  <si>
    <t>60 300,00</t>
  </si>
  <si>
    <t>18 260,00</t>
  </si>
  <si>
    <t>6 500,00</t>
  </si>
  <si>
    <t>12 000,00</t>
  </si>
  <si>
    <t>92116</t>
  </si>
  <si>
    <t>Biblioteki</t>
  </si>
  <si>
    <t>71 000,00</t>
  </si>
  <si>
    <t>2480</t>
  </si>
  <si>
    <t>Dotacja podmiotowa z budżetu dla samorządowej instytucji kultury</t>
  </si>
  <si>
    <t>92195</t>
  </si>
  <si>
    <t>64 305,00</t>
  </si>
  <si>
    <t>23 000,00</t>
  </si>
  <si>
    <t>18 000,00</t>
  </si>
  <si>
    <t>15 305,00</t>
  </si>
  <si>
    <t>926</t>
  </si>
  <si>
    <t>Kultura fizyczna</t>
  </si>
  <si>
    <t>942 684,46</t>
  </si>
  <si>
    <t>92601</t>
  </si>
  <si>
    <t>Obiekty sportowe</t>
  </si>
  <si>
    <t>114 294,00</t>
  </si>
  <si>
    <t>370,00</t>
  </si>
  <si>
    <t>37 300,00</t>
  </si>
  <si>
    <t>34 000,00</t>
  </si>
  <si>
    <t>10 124,00</t>
  </si>
  <si>
    <t>92605</t>
  </si>
  <si>
    <t>Zadania w zakresie kultury fizycznej</t>
  </si>
  <si>
    <t>110 500,00</t>
  </si>
  <si>
    <t>92695</t>
  </si>
  <si>
    <t>717 890,46</t>
  </si>
  <si>
    <t>31 000,00</t>
  </si>
  <si>
    <t>682 890,46</t>
  </si>
  <si>
    <t>Razem:</t>
  </si>
  <si>
    <t>24 167 362,37</t>
  </si>
  <si>
    <t>Wykonanie</t>
  </si>
  <si>
    <t>% wykonania</t>
  </si>
  <si>
    <t>Cibórz</t>
  </si>
  <si>
    <t>Darnawa</t>
  </si>
  <si>
    <t>Kalinowo</t>
  </si>
  <si>
    <t>Łąkie</t>
  </si>
  <si>
    <t>Międzylesie</t>
  </si>
  <si>
    <t>Niekarzyn</t>
  </si>
  <si>
    <t>Niesulice</t>
  </si>
  <si>
    <t>Ołobok</t>
  </si>
  <si>
    <t>Pałck</t>
  </si>
  <si>
    <t>Podła Góra</t>
  </si>
  <si>
    <t>Radoszyn</t>
  </si>
  <si>
    <t>Rokitnica</t>
  </si>
  <si>
    <t>Skąpe</t>
  </si>
  <si>
    <t>Węgrzynice</t>
  </si>
  <si>
    <t>Zawisze</t>
  </si>
  <si>
    <t>par.4210</t>
  </si>
  <si>
    <t>par.4300</t>
  </si>
  <si>
    <t>par.4170</t>
  </si>
  <si>
    <t>razem</t>
  </si>
  <si>
    <t>paragraf</t>
  </si>
  <si>
    <t>wydatki bieżące jednostek budżetowych</t>
  </si>
  <si>
    <t>stan na 30.06.2016</t>
  </si>
  <si>
    <t>Błonie</t>
  </si>
  <si>
    <t>4990</t>
  </si>
  <si>
    <t>0</t>
  </si>
  <si>
    <t>0,00</t>
  </si>
  <si>
    <t>do Zarządzenia Nr 47/2016 Wójta Gminy Skąpe</t>
  </si>
  <si>
    <t>z dnia 24 sierpnia 2016 roku</t>
  </si>
  <si>
    <t>Załącznik nr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</si>
</sst>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5" x14ac:knownFonts="1">
    <font>
      <sz val="8"/>
      <color indexed="8"/>
      <name val="Arial"/>
      <charset val="204"/>
    </font>
    <font>
      <sz val="10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8.25"/>
      <color indexed="8"/>
      <name val="Arial"/>
      <family val="2"/>
      <charset val="238"/>
    </font>
    <font>
      <sz val="8.25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8.5"/>
      <color indexed="8"/>
      <name val="Arial"/>
      <family val="2"/>
      <charset val="238"/>
    </font>
    <font>
      <b/>
      <sz val="8.5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Alignment="0" applyProtection="0">
      <alignment vertical="top"/>
    </xf>
  </cellStyleXfs>
  <cellXfs count="63"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3" xfId="0" applyNumberFormat="1" applyFont="1" applyFill="1" applyBorder="1" applyAlignment="1" applyProtection="1">
      <alignment horizontal="right" vertical="center"/>
      <protection locked="0"/>
    </xf>
    <xf numFmtId="10" fontId="7" fillId="0" borderId="3" xfId="0" applyNumberFormat="1" applyFont="1" applyFill="1" applyBorder="1" applyAlignment="1" applyProtection="1">
      <alignment horizontal="right" vertical="center"/>
      <protection locked="0"/>
    </xf>
    <xf numFmtId="10" fontId="7" fillId="0" borderId="0" xfId="0" applyNumberFormat="1" applyFont="1" applyFill="1" applyBorder="1" applyAlignment="1" applyProtection="1">
      <alignment horizontal="right" vertical="center"/>
      <protection locked="0"/>
    </xf>
    <xf numFmtId="164" fontId="7" fillId="0" borderId="0" xfId="0" applyNumberFormat="1" applyFont="1" applyFill="1" applyBorder="1" applyAlignment="1" applyProtection="1">
      <alignment horizontal="right" vertical="center"/>
      <protection locked="0"/>
    </xf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left" vertical="center" wrapText="1"/>
      <protection locked="0"/>
    </xf>
    <xf numFmtId="164" fontId="8" fillId="4" borderId="3" xfId="0" applyNumberFormat="1" applyFont="1" applyFill="1" applyBorder="1" applyAlignment="1" applyProtection="1">
      <alignment horizontal="right" vertical="center"/>
      <protection locked="0"/>
    </xf>
    <xf numFmtId="10" fontId="8" fillId="4" borderId="3" xfId="0" applyNumberFormat="1" applyFont="1" applyFill="1" applyBorder="1" applyAlignment="1" applyProtection="1">
      <alignment horizontal="right" vertical="center"/>
      <protection locked="0"/>
    </xf>
    <xf numFmtId="49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" xfId="0" applyNumberFormat="1" applyFont="1" applyFill="1" applyBorder="1" applyAlignment="1" applyProtection="1">
      <alignment horizontal="left" vertical="center" wrapText="1"/>
      <protection locked="0"/>
    </xf>
    <xf numFmtId="164" fontId="7" fillId="6" borderId="3" xfId="0" applyNumberFormat="1" applyFont="1" applyFill="1" applyBorder="1" applyAlignment="1" applyProtection="1">
      <alignment horizontal="right" vertical="center"/>
      <protection locked="0"/>
    </xf>
    <xf numFmtId="10" fontId="7" fillId="6" borderId="3" xfId="0" applyNumberFormat="1" applyFont="1" applyFill="1" applyBorder="1" applyAlignment="1" applyProtection="1">
      <alignment horizontal="right" vertical="center"/>
      <protection locked="0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0" borderId="3" xfId="0" applyNumberFormat="1" applyFont="1" applyFill="1" applyBorder="1" applyAlignment="1" applyProtection="1">
      <alignment horizontal="center" vertical="center"/>
      <protection locked="0"/>
    </xf>
    <xf numFmtId="10" fontId="10" fillId="0" borderId="3" xfId="0" applyNumberFormat="1" applyFont="1" applyFill="1" applyBorder="1" applyAlignment="1" applyProtection="1">
      <alignment horizontal="center" vertical="center"/>
      <protection locked="0"/>
    </xf>
    <xf numFmtId="164" fontId="1" fillId="0" borderId="0" xfId="0" applyNumberFormat="1" applyFont="1" applyFill="1" applyBorder="1" applyAlignment="1" applyProtection="1">
      <alignment horizontal="left"/>
      <protection locked="0"/>
    </xf>
    <xf numFmtId="164" fontId="1" fillId="0" borderId="0" xfId="0" applyNumberFormat="1" applyFont="1" applyFill="1" applyBorder="1" applyAlignment="1" applyProtection="1">
      <alignment horizontal="right"/>
      <protection locked="0"/>
    </xf>
    <xf numFmtId="164" fontId="1" fillId="0" borderId="0" xfId="0" applyNumberFormat="1" applyFont="1" applyFill="1" applyBorder="1" applyAlignment="1" applyProtection="1">
      <alignment horizontal="right" vertical="center"/>
      <protection locked="0"/>
    </xf>
    <xf numFmtId="164" fontId="1" fillId="0" borderId="5" xfId="0" applyNumberFormat="1" applyFont="1" applyFill="1" applyBorder="1" applyAlignment="1" applyProtection="1">
      <alignment horizontal="right" vertical="center"/>
      <protection locked="0"/>
    </xf>
    <xf numFmtId="164" fontId="1" fillId="0" borderId="5" xfId="0" applyNumberFormat="1" applyFont="1" applyFill="1" applyBorder="1" applyAlignment="1" applyProtection="1">
      <alignment horizontal="left"/>
      <protection locked="0"/>
    </xf>
    <xf numFmtId="164" fontId="1" fillId="0" borderId="5" xfId="0" applyNumberFormat="1" applyFont="1" applyFill="1" applyBorder="1" applyAlignment="1" applyProtection="1">
      <alignment horizontal="right"/>
      <protection locked="0"/>
    </xf>
    <xf numFmtId="164" fontId="11" fillId="0" borderId="5" xfId="0" applyNumberFormat="1" applyFont="1" applyFill="1" applyBorder="1" applyAlignment="1" applyProtection="1">
      <alignment horizontal="center" vertical="center"/>
      <protection locked="0"/>
    </xf>
    <xf numFmtId="164" fontId="11" fillId="0" borderId="5" xfId="0" applyNumberFormat="1" applyFont="1" applyFill="1" applyBorder="1" applyAlignment="1" applyProtection="1">
      <alignment horizontal="center"/>
      <protection locked="0"/>
    </xf>
    <xf numFmtId="0" fontId="12" fillId="0" borderId="5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5" borderId="1" xfId="0" applyNumberFormat="1" applyFont="1" applyFill="1" applyBorder="1" applyAlignment="1" applyProtection="1">
      <alignment horizontal="right" vertical="center" wrapText="1"/>
      <protection locked="0"/>
    </xf>
    <xf numFmtId="49" fontId="6" fillId="2" borderId="4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/>
    <xf numFmtId="0" fontId="0" fillId="0" borderId="5" xfId="0" applyBorder="1" applyAlignment="1"/>
    <xf numFmtId="0" fontId="0" fillId="0" borderId="0" xfId="0" applyAlignment="1">
      <alignment vertical="center"/>
    </xf>
    <xf numFmtId="0" fontId="14" fillId="0" borderId="5" xfId="0" applyFont="1" applyBorder="1" applyAlignment="1">
      <alignment vertical="center"/>
    </xf>
    <xf numFmtId="0" fontId="13" fillId="0" borderId="0" xfId="0" applyFont="1" applyAlignment="1"/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2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2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1"/>
  <sheetViews>
    <sheetView showGridLines="0" tabSelected="1" view="pageLayout" zoomScale="190" zoomScaleNormal="150" zoomScalePageLayoutView="190" workbookViewId="0">
      <selection activeCell="A4" sqref="A4:F4"/>
    </sheetView>
  </sheetViews>
  <sheetFormatPr defaultRowHeight="12.75" x14ac:dyDescent="0.2"/>
  <cols>
    <col min="1" max="1" width="6.6640625" customWidth="1"/>
    <col min="2" max="2" width="8.6640625" customWidth="1"/>
    <col min="3" max="3" width="1.1640625" customWidth="1"/>
    <col min="4" max="4" width="9.83203125" customWidth="1"/>
    <col min="5" max="5" width="50.33203125" customWidth="1"/>
    <col min="6" max="6" width="14.1640625" customWidth="1"/>
    <col min="7" max="7" width="17.1640625" style="8" customWidth="1"/>
    <col min="8" max="8" width="11.83203125" style="7" customWidth="1"/>
  </cols>
  <sheetData>
    <row r="1" spans="1:9" ht="12.75" customHeight="1" x14ac:dyDescent="0.2">
      <c r="A1" s="45" t="s">
        <v>612</v>
      </c>
      <c r="B1" s="45"/>
      <c r="C1" s="45"/>
      <c r="D1" s="45"/>
      <c r="E1" s="45"/>
      <c r="F1" s="45"/>
      <c r="G1" s="45"/>
      <c r="H1" s="45"/>
      <c r="I1" s="45"/>
    </row>
    <row r="2" spans="1:9" ht="12.75" customHeight="1" x14ac:dyDescent="0.2">
      <c r="A2" s="41" t="s">
        <v>610</v>
      </c>
      <c r="C2" s="41"/>
      <c r="D2" s="41"/>
      <c r="E2" s="41"/>
      <c r="F2" s="41"/>
      <c r="G2" s="41"/>
      <c r="H2" s="41"/>
      <c r="I2" s="41"/>
    </row>
    <row r="3" spans="1:9" ht="12.75" customHeight="1" x14ac:dyDescent="0.2">
      <c r="A3" s="42" t="s">
        <v>611</v>
      </c>
      <c r="C3" s="41"/>
      <c r="D3" s="41"/>
      <c r="E3" s="41"/>
      <c r="F3" s="41"/>
      <c r="G3" s="41"/>
      <c r="H3" s="41"/>
      <c r="I3" s="41"/>
    </row>
    <row r="4" spans="1:9" ht="6.75" customHeight="1" x14ac:dyDescent="0.2">
      <c r="A4" s="45"/>
      <c r="B4" s="45"/>
      <c r="C4" s="45"/>
      <c r="D4" s="45"/>
      <c r="E4" s="45"/>
      <c r="F4" s="45"/>
    </row>
    <row r="5" spans="1:9" ht="17.100000000000001" customHeight="1" x14ac:dyDescent="0.2">
      <c r="A5" s="17" t="s">
        <v>0</v>
      </c>
      <c r="B5" s="62" t="s">
        <v>1</v>
      </c>
      <c r="C5" s="62"/>
      <c r="D5" s="17" t="s">
        <v>2</v>
      </c>
      <c r="E5" s="17" t="s">
        <v>3</v>
      </c>
      <c r="F5" s="30" t="s">
        <v>4</v>
      </c>
      <c r="G5" s="18" t="s">
        <v>582</v>
      </c>
      <c r="H5" s="19" t="s">
        <v>583</v>
      </c>
    </row>
    <row r="6" spans="1:9" ht="17.100000000000001" customHeight="1" x14ac:dyDescent="0.2">
      <c r="A6" s="9" t="s">
        <v>5</v>
      </c>
      <c r="B6" s="57"/>
      <c r="C6" s="57"/>
      <c r="D6" s="9"/>
      <c r="E6" s="10" t="s">
        <v>6</v>
      </c>
      <c r="F6" s="31" t="s">
        <v>7</v>
      </c>
      <c r="G6" s="11">
        <f>G7+G9+G11+G13</f>
        <v>377479.44</v>
      </c>
      <c r="H6" s="12">
        <f t="shared" ref="H6:H37" si="0">G6/F6</f>
        <v>0.91148950060235223</v>
      </c>
    </row>
    <row r="7" spans="1:9" ht="38.25" customHeight="1" x14ac:dyDescent="0.2">
      <c r="A7" s="1"/>
      <c r="B7" s="56" t="s">
        <v>8</v>
      </c>
      <c r="C7" s="56"/>
      <c r="D7" s="13"/>
      <c r="E7" s="14" t="s">
        <v>9</v>
      </c>
      <c r="F7" s="34" t="s">
        <v>10</v>
      </c>
      <c r="G7" s="15">
        <v>13380.48</v>
      </c>
      <c r="H7" s="16">
        <f t="shared" si="0"/>
        <v>0.95574857142857139</v>
      </c>
    </row>
    <row r="8" spans="1:9" ht="17.100000000000001" customHeight="1" x14ac:dyDescent="0.2">
      <c r="A8" s="2"/>
      <c r="B8" s="54"/>
      <c r="C8" s="54"/>
      <c r="D8" s="3" t="s">
        <v>11</v>
      </c>
      <c r="E8" s="4" t="s">
        <v>12</v>
      </c>
      <c r="F8" s="33" t="s">
        <v>10</v>
      </c>
      <c r="G8" s="5">
        <v>13380.48</v>
      </c>
      <c r="H8" s="6">
        <f t="shared" si="0"/>
        <v>0.95574857142857139</v>
      </c>
    </row>
    <row r="9" spans="1:9" ht="27.75" customHeight="1" x14ac:dyDescent="0.2">
      <c r="A9" s="1"/>
      <c r="B9" s="56" t="s">
        <v>13</v>
      </c>
      <c r="C9" s="56"/>
      <c r="D9" s="13"/>
      <c r="E9" s="14" t="s">
        <v>14</v>
      </c>
      <c r="F9" s="34" t="s">
        <v>15</v>
      </c>
      <c r="G9" s="15">
        <v>8000</v>
      </c>
      <c r="H9" s="16">
        <f t="shared" si="0"/>
        <v>1</v>
      </c>
    </row>
    <row r="10" spans="1:9" ht="22.5" customHeight="1" x14ac:dyDescent="0.2">
      <c r="A10" s="2"/>
      <c r="B10" s="54"/>
      <c r="C10" s="54"/>
      <c r="D10" s="3" t="s">
        <v>16</v>
      </c>
      <c r="E10" s="4" t="s">
        <v>17</v>
      </c>
      <c r="F10" s="33" t="s">
        <v>15</v>
      </c>
      <c r="G10" s="5">
        <v>8000</v>
      </c>
      <c r="H10" s="6">
        <f t="shared" si="0"/>
        <v>1</v>
      </c>
    </row>
    <row r="11" spans="1:9" ht="17.100000000000001" customHeight="1" x14ac:dyDescent="0.2">
      <c r="A11" s="1"/>
      <c r="B11" s="52" t="s">
        <v>18</v>
      </c>
      <c r="C11" s="53"/>
      <c r="D11" s="13"/>
      <c r="E11" s="14" t="s">
        <v>19</v>
      </c>
      <c r="F11" s="34" t="s">
        <v>20</v>
      </c>
      <c r="G11" s="15">
        <v>6632.48</v>
      </c>
      <c r="H11" s="16">
        <f t="shared" si="0"/>
        <v>0.86699084967320261</v>
      </c>
    </row>
    <row r="12" spans="1:9" ht="24.75" customHeight="1" x14ac:dyDescent="0.2">
      <c r="A12" s="2"/>
      <c r="B12" s="50"/>
      <c r="C12" s="51"/>
      <c r="D12" s="3" t="s">
        <v>21</v>
      </c>
      <c r="E12" s="4" t="s">
        <v>22</v>
      </c>
      <c r="F12" s="33" t="s">
        <v>20</v>
      </c>
      <c r="G12" s="5">
        <v>6632.48</v>
      </c>
      <c r="H12" s="6">
        <f t="shared" si="0"/>
        <v>0.86699084967320261</v>
      </c>
    </row>
    <row r="13" spans="1:9" ht="17.100000000000001" customHeight="1" x14ac:dyDescent="0.2">
      <c r="A13" s="1"/>
      <c r="B13" s="52" t="s">
        <v>23</v>
      </c>
      <c r="C13" s="53"/>
      <c r="D13" s="13"/>
      <c r="E13" s="14" t="s">
        <v>24</v>
      </c>
      <c r="F13" s="34" t="s">
        <v>25</v>
      </c>
      <c r="G13" s="15">
        <f>SUM(G14:G20)</f>
        <v>349466.48</v>
      </c>
      <c r="H13" s="16">
        <f t="shared" si="0"/>
        <v>0.90892165776891354</v>
      </c>
    </row>
    <row r="14" spans="1:9" ht="17.100000000000001" customHeight="1" x14ac:dyDescent="0.2">
      <c r="A14" s="2"/>
      <c r="B14" s="46"/>
      <c r="C14" s="47"/>
      <c r="D14" s="3" t="s">
        <v>26</v>
      </c>
      <c r="E14" s="4" t="s">
        <v>27</v>
      </c>
      <c r="F14" s="33" t="s">
        <v>28</v>
      </c>
      <c r="G14" s="5">
        <v>4767.88</v>
      </c>
      <c r="H14" s="6">
        <f t="shared" si="0"/>
        <v>1</v>
      </c>
    </row>
    <row r="15" spans="1:9" ht="17.100000000000001" customHeight="1" x14ac:dyDescent="0.2">
      <c r="A15" s="2"/>
      <c r="B15" s="48"/>
      <c r="C15" s="49"/>
      <c r="D15" s="3" t="s">
        <v>29</v>
      </c>
      <c r="E15" s="4" t="s">
        <v>30</v>
      </c>
      <c r="F15" s="33" t="s">
        <v>31</v>
      </c>
      <c r="G15" s="5">
        <v>815.31</v>
      </c>
      <c r="H15" s="6">
        <f t="shared" si="0"/>
        <v>1</v>
      </c>
    </row>
    <row r="16" spans="1:9" ht="17.100000000000001" customHeight="1" x14ac:dyDescent="0.2">
      <c r="A16" s="2"/>
      <c r="B16" s="48"/>
      <c r="C16" s="49"/>
      <c r="D16" s="3" t="s">
        <v>32</v>
      </c>
      <c r="E16" s="4" t="s">
        <v>33</v>
      </c>
      <c r="F16" s="33" t="s">
        <v>34</v>
      </c>
      <c r="G16" s="5">
        <v>116.81</v>
      </c>
      <c r="H16" s="6">
        <f t="shared" si="0"/>
        <v>1</v>
      </c>
    </row>
    <row r="17" spans="1:8" ht="17.100000000000001" customHeight="1" x14ac:dyDescent="0.2">
      <c r="A17" s="2"/>
      <c r="B17" s="48"/>
      <c r="C17" s="49"/>
      <c r="D17" s="3" t="s">
        <v>35</v>
      </c>
      <c r="E17" s="4" t="s">
        <v>36</v>
      </c>
      <c r="F17" s="33" t="s">
        <v>37</v>
      </c>
      <c r="G17" s="5">
        <v>2372</v>
      </c>
      <c r="H17" s="6">
        <f t="shared" si="0"/>
        <v>1</v>
      </c>
    </row>
    <row r="18" spans="1:8" ht="16.5" customHeight="1" x14ac:dyDescent="0.2">
      <c r="A18" s="2"/>
      <c r="B18" s="48"/>
      <c r="C18" s="49"/>
      <c r="D18" s="3" t="s">
        <v>38</v>
      </c>
      <c r="E18" s="4" t="s">
        <v>39</v>
      </c>
      <c r="F18" s="33" t="s">
        <v>40</v>
      </c>
      <c r="G18" s="5">
        <v>27563.45</v>
      </c>
      <c r="H18" s="6">
        <f t="shared" si="0"/>
        <v>0.48356208723203253</v>
      </c>
    </row>
    <row r="19" spans="1:8" ht="17.100000000000001" customHeight="1" x14ac:dyDescent="0.2">
      <c r="A19" s="2"/>
      <c r="B19" s="48"/>
      <c r="C19" s="49"/>
      <c r="D19" s="3" t="s">
        <v>11</v>
      </c>
      <c r="E19" s="4" t="s">
        <v>12</v>
      </c>
      <c r="F19" s="33" t="s">
        <v>41</v>
      </c>
      <c r="G19" s="5">
        <v>1388.49</v>
      </c>
      <c r="H19" s="6">
        <f t="shared" si="0"/>
        <v>0.1992289061199658</v>
      </c>
    </row>
    <row r="20" spans="1:8" ht="17.100000000000001" customHeight="1" x14ac:dyDescent="0.2">
      <c r="A20" s="2"/>
      <c r="B20" s="60"/>
      <c r="C20" s="61"/>
      <c r="D20" s="3" t="s">
        <v>42</v>
      </c>
      <c r="E20" s="4" t="s">
        <v>43</v>
      </c>
      <c r="F20" s="33" t="s">
        <v>44</v>
      </c>
      <c r="G20" s="5">
        <v>312442.53999999998</v>
      </c>
      <c r="H20" s="6">
        <f t="shared" si="0"/>
        <v>1</v>
      </c>
    </row>
    <row r="21" spans="1:8" ht="24.75" customHeight="1" x14ac:dyDescent="0.2">
      <c r="A21" s="9" t="s">
        <v>45</v>
      </c>
      <c r="B21" s="58"/>
      <c r="C21" s="59"/>
      <c r="D21" s="9"/>
      <c r="E21" s="10" t="s">
        <v>46</v>
      </c>
      <c r="F21" s="31" t="s">
        <v>47</v>
      </c>
      <c r="G21" s="11">
        <f>G22</f>
        <v>234811.53</v>
      </c>
      <c r="H21" s="12">
        <f t="shared" si="0"/>
        <v>0.4987309958412805</v>
      </c>
    </row>
    <row r="22" spans="1:8" ht="17.100000000000001" customHeight="1" x14ac:dyDescent="0.2">
      <c r="A22" s="1"/>
      <c r="B22" s="52" t="s">
        <v>48</v>
      </c>
      <c r="C22" s="53"/>
      <c r="D22" s="13"/>
      <c r="E22" s="14" t="s">
        <v>49</v>
      </c>
      <c r="F22" s="34" t="s">
        <v>47</v>
      </c>
      <c r="G22" s="15">
        <f>SUM(G23:G36)</f>
        <v>234811.53</v>
      </c>
      <c r="H22" s="16">
        <f t="shared" si="0"/>
        <v>0.4987309958412805</v>
      </c>
    </row>
    <row r="23" spans="1:8" ht="17.100000000000001" customHeight="1" x14ac:dyDescent="0.2">
      <c r="A23" s="2"/>
      <c r="B23" s="46"/>
      <c r="C23" s="47"/>
      <c r="D23" s="3" t="s">
        <v>50</v>
      </c>
      <c r="E23" s="4" t="s">
        <v>51</v>
      </c>
      <c r="F23" s="33" t="s">
        <v>52</v>
      </c>
      <c r="G23" s="5">
        <v>359.74</v>
      </c>
      <c r="H23" s="6">
        <f t="shared" si="0"/>
        <v>0.53346185215392605</v>
      </c>
    </row>
    <row r="24" spans="1:8" ht="17.100000000000001" customHeight="1" x14ac:dyDescent="0.2">
      <c r="A24" s="2"/>
      <c r="B24" s="48"/>
      <c r="C24" s="49"/>
      <c r="D24" s="3" t="s">
        <v>26</v>
      </c>
      <c r="E24" s="4" t="s">
        <v>27</v>
      </c>
      <c r="F24" s="33" t="s">
        <v>53</v>
      </c>
      <c r="G24" s="5">
        <v>37427</v>
      </c>
      <c r="H24" s="6">
        <f t="shared" si="0"/>
        <v>0.56892346583183417</v>
      </c>
    </row>
    <row r="25" spans="1:8" ht="17.100000000000001" customHeight="1" x14ac:dyDescent="0.2">
      <c r="A25" s="2"/>
      <c r="B25" s="48"/>
      <c r="C25" s="49"/>
      <c r="D25" s="3" t="s">
        <v>54</v>
      </c>
      <c r="E25" s="4" t="s">
        <v>55</v>
      </c>
      <c r="F25" s="33" t="s">
        <v>56</v>
      </c>
      <c r="G25" s="5">
        <v>3202.8</v>
      </c>
      <c r="H25" s="6">
        <f t="shared" si="0"/>
        <v>1</v>
      </c>
    </row>
    <row r="26" spans="1:8" ht="17.100000000000001" customHeight="1" x14ac:dyDescent="0.2">
      <c r="A26" s="2"/>
      <c r="B26" s="54"/>
      <c r="C26" s="54"/>
      <c r="D26" s="3" t="s">
        <v>29</v>
      </c>
      <c r="E26" s="4" t="s">
        <v>30</v>
      </c>
      <c r="F26" s="33" t="s">
        <v>57</v>
      </c>
      <c r="G26" s="5">
        <v>6113.26</v>
      </c>
      <c r="H26" s="6">
        <f t="shared" si="0"/>
        <v>0.52250085470085472</v>
      </c>
    </row>
    <row r="27" spans="1:8" ht="17.100000000000001" customHeight="1" x14ac:dyDescent="0.2">
      <c r="A27" s="2"/>
      <c r="B27" s="48"/>
      <c r="C27" s="49"/>
      <c r="D27" s="3" t="s">
        <v>32</v>
      </c>
      <c r="E27" s="4" t="s">
        <v>33</v>
      </c>
      <c r="F27" s="33" t="s">
        <v>58</v>
      </c>
      <c r="G27" s="5">
        <v>875.87</v>
      </c>
      <c r="H27" s="6">
        <f t="shared" si="0"/>
        <v>0.54741874999999995</v>
      </c>
    </row>
    <row r="28" spans="1:8" ht="17.100000000000001" customHeight="1" x14ac:dyDescent="0.2">
      <c r="A28" s="2"/>
      <c r="B28" s="48"/>
      <c r="C28" s="49"/>
      <c r="D28" s="3" t="s">
        <v>35</v>
      </c>
      <c r="E28" s="4" t="s">
        <v>36</v>
      </c>
      <c r="F28" s="33" t="s">
        <v>59</v>
      </c>
      <c r="G28" s="5">
        <v>0</v>
      </c>
      <c r="H28" s="6">
        <f t="shared" si="0"/>
        <v>0</v>
      </c>
    </row>
    <row r="29" spans="1:8" ht="17.100000000000001" customHeight="1" x14ac:dyDescent="0.2">
      <c r="A29" s="2"/>
      <c r="B29" s="48"/>
      <c r="C29" s="49"/>
      <c r="D29" s="3" t="s">
        <v>38</v>
      </c>
      <c r="E29" s="4" t="s">
        <v>39</v>
      </c>
      <c r="F29" s="33" t="s">
        <v>60</v>
      </c>
      <c r="G29" s="5">
        <v>24709.279999999999</v>
      </c>
      <c r="H29" s="6">
        <f t="shared" si="0"/>
        <v>0.38428064408619023</v>
      </c>
    </row>
    <row r="30" spans="1:8" ht="17.100000000000001" customHeight="1" x14ac:dyDescent="0.2">
      <c r="A30" s="2"/>
      <c r="B30" s="48"/>
      <c r="C30" s="49"/>
      <c r="D30" s="3" t="s">
        <v>61</v>
      </c>
      <c r="E30" s="4" t="s">
        <v>62</v>
      </c>
      <c r="F30" s="33" t="s">
        <v>63</v>
      </c>
      <c r="G30" s="5">
        <v>92280.74</v>
      </c>
      <c r="H30" s="6">
        <f t="shared" si="0"/>
        <v>0.39465811347150903</v>
      </c>
    </row>
    <row r="31" spans="1:8" ht="17.100000000000001" customHeight="1" x14ac:dyDescent="0.2">
      <c r="A31" s="2"/>
      <c r="B31" s="48"/>
      <c r="C31" s="49"/>
      <c r="D31" s="3" t="s">
        <v>11</v>
      </c>
      <c r="E31" s="4" t="s">
        <v>12</v>
      </c>
      <c r="F31" s="33" t="s">
        <v>64</v>
      </c>
      <c r="G31" s="5">
        <v>17208.84</v>
      </c>
      <c r="H31" s="6">
        <f t="shared" si="0"/>
        <v>0.49561376729869122</v>
      </c>
    </row>
    <row r="32" spans="1:8" ht="17.100000000000001" customHeight="1" x14ac:dyDescent="0.2">
      <c r="A32" s="2"/>
      <c r="B32" s="48"/>
      <c r="C32" s="49"/>
      <c r="D32" s="3" t="s">
        <v>65</v>
      </c>
      <c r="E32" s="4" t="s">
        <v>66</v>
      </c>
      <c r="F32" s="33" t="s">
        <v>67</v>
      </c>
      <c r="G32" s="5">
        <v>240.78</v>
      </c>
      <c r="H32" s="6">
        <f t="shared" si="0"/>
        <v>0.3488958442010085</v>
      </c>
    </row>
    <row r="33" spans="1:8" ht="17.100000000000001" customHeight="1" x14ac:dyDescent="0.2">
      <c r="A33" s="2"/>
      <c r="B33" s="48"/>
      <c r="C33" s="49"/>
      <c r="D33" s="3" t="s">
        <v>42</v>
      </c>
      <c r="E33" s="4" t="s">
        <v>43</v>
      </c>
      <c r="F33" s="33" t="s">
        <v>68</v>
      </c>
      <c r="G33" s="5">
        <v>8996</v>
      </c>
      <c r="H33" s="6">
        <f t="shared" si="0"/>
        <v>0.94864694431497276</v>
      </c>
    </row>
    <row r="34" spans="1:8" ht="17.100000000000001" customHeight="1" x14ac:dyDescent="0.2">
      <c r="A34" s="2"/>
      <c r="B34" s="48"/>
      <c r="C34" s="49"/>
      <c r="D34" s="3" t="s">
        <v>69</v>
      </c>
      <c r="E34" s="4" t="s">
        <v>70</v>
      </c>
      <c r="F34" s="33" t="s">
        <v>71</v>
      </c>
      <c r="G34" s="5">
        <v>1750</v>
      </c>
      <c r="H34" s="6">
        <f t="shared" si="0"/>
        <v>0.79981718464351004</v>
      </c>
    </row>
    <row r="35" spans="1:8" ht="17.100000000000001" customHeight="1" x14ac:dyDescent="0.2">
      <c r="A35" s="2"/>
      <c r="B35" s="48"/>
      <c r="C35" s="49"/>
      <c r="D35" s="3" t="s">
        <v>72</v>
      </c>
      <c r="E35" s="4" t="s">
        <v>73</v>
      </c>
      <c r="F35" s="33" t="s">
        <v>74</v>
      </c>
      <c r="G35" s="5">
        <v>196.22</v>
      </c>
      <c r="H35" s="6">
        <f t="shared" si="0"/>
        <v>1</v>
      </c>
    </row>
    <row r="36" spans="1:8" ht="17.100000000000001" customHeight="1" x14ac:dyDescent="0.2">
      <c r="A36" s="2"/>
      <c r="B36" s="60"/>
      <c r="C36" s="61"/>
      <c r="D36" s="3" t="s">
        <v>75</v>
      </c>
      <c r="E36" s="4" t="s">
        <v>76</v>
      </c>
      <c r="F36" s="33" t="s">
        <v>77</v>
      </c>
      <c r="G36" s="5">
        <v>41451</v>
      </c>
      <c r="H36" s="6">
        <f t="shared" si="0"/>
        <v>1</v>
      </c>
    </row>
    <row r="37" spans="1:8" ht="17.100000000000001" customHeight="1" x14ac:dyDescent="0.2">
      <c r="A37" s="9" t="s">
        <v>78</v>
      </c>
      <c r="B37" s="58"/>
      <c r="C37" s="59"/>
      <c r="D37" s="9"/>
      <c r="E37" s="10" t="s">
        <v>79</v>
      </c>
      <c r="F37" s="31" t="s">
        <v>80</v>
      </c>
      <c r="G37" s="11">
        <f>G38+G40+G43</f>
        <v>30545.11</v>
      </c>
      <c r="H37" s="12">
        <f t="shared" si="0"/>
        <v>3.5630718843926913E-2</v>
      </c>
    </row>
    <row r="38" spans="1:8" ht="17.100000000000001" customHeight="1" x14ac:dyDescent="0.2">
      <c r="A38" s="1"/>
      <c r="B38" s="52" t="s">
        <v>81</v>
      </c>
      <c r="C38" s="53"/>
      <c r="D38" s="13"/>
      <c r="E38" s="14" t="s">
        <v>82</v>
      </c>
      <c r="F38" s="34" t="s">
        <v>83</v>
      </c>
      <c r="G38" s="15">
        <v>427.36</v>
      </c>
      <c r="H38" s="16">
        <f t="shared" ref="H38:H69" si="1">G38/F38</f>
        <v>1</v>
      </c>
    </row>
    <row r="39" spans="1:8" ht="26.25" customHeight="1" x14ac:dyDescent="0.2">
      <c r="A39" s="2"/>
      <c r="B39" s="50"/>
      <c r="C39" s="51"/>
      <c r="D39" s="3" t="s">
        <v>84</v>
      </c>
      <c r="E39" s="4" t="s">
        <v>85</v>
      </c>
      <c r="F39" s="33" t="s">
        <v>83</v>
      </c>
      <c r="G39" s="5">
        <v>427.36</v>
      </c>
      <c r="H39" s="6">
        <f t="shared" si="1"/>
        <v>1</v>
      </c>
    </row>
    <row r="40" spans="1:8" ht="17.100000000000001" customHeight="1" x14ac:dyDescent="0.2">
      <c r="A40" s="1"/>
      <c r="B40" s="52" t="s">
        <v>86</v>
      </c>
      <c r="C40" s="53"/>
      <c r="D40" s="13"/>
      <c r="E40" s="14" t="s">
        <v>87</v>
      </c>
      <c r="F40" s="34" t="s">
        <v>88</v>
      </c>
      <c r="G40" s="15">
        <v>7720.29</v>
      </c>
      <c r="H40" s="16">
        <f t="shared" si="1"/>
        <v>8.9025053153570982E-2</v>
      </c>
    </row>
    <row r="41" spans="1:8" ht="25.5" customHeight="1" x14ac:dyDescent="0.2">
      <c r="A41" s="2"/>
      <c r="B41" s="46"/>
      <c r="C41" s="47"/>
      <c r="D41" s="3" t="s">
        <v>84</v>
      </c>
      <c r="E41" s="4" t="s">
        <v>85</v>
      </c>
      <c r="F41" s="33" t="s">
        <v>89</v>
      </c>
      <c r="G41" s="5">
        <v>7720.29</v>
      </c>
      <c r="H41" s="6">
        <f t="shared" si="1"/>
        <v>0.99998316153784383</v>
      </c>
    </row>
    <row r="42" spans="1:8" ht="36" customHeight="1" x14ac:dyDescent="0.2">
      <c r="A42" s="2"/>
      <c r="B42" s="60"/>
      <c r="C42" s="61"/>
      <c r="D42" s="3" t="s">
        <v>90</v>
      </c>
      <c r="E42" s="4" t="s">
        <v>91</v>
      </c>
      <c r="F42" s="33" t="s">
        <v>92</v>
      </c>
      <c r="G42" s="5">
        <v>0</v>
      </c>
      <c r="H42" s="6">
        <f t="shared" si="1"/>
        <v>0</v>
      </c>
    </row>
    <row r="43" spans="1:8" ht="17.100000000000001" customHeight="1" x14ac:dyDescent="0.2">
      <c r="A43" s="1"/>
      <c r="B43" s="52" t="s">
        <v>93</v>
      </c>
      <c r="C43" s="53"/>
      <c r="D43" s="13"/>
      <c r="E43" s="14" t="s">
        <v>94</v>
      </c>
      <c r="F43" s="34" t="s">
        <v>95</v>
      </c>
      <c r="G43" s="15">
        <f>SUM(G44:G50)</f>
        <v>22397.46</v>
      </c>
      <c r="H43" s="16">
        <f t="shared" si="1"/>
        <v>2.9083032644731766E-2</v>
      </c>
    </row>
    <row r="44" spans="1:8" ht="17.100000000000001" customHeight="1" x14ac:dyDescent="0.2">
      <c r="A44" s="2"/>
      <c r="B44" s="46"/>
      <c r="C44" s="47"/>
      <c r="D44" s="3" t="s">
        <v>38</v>
      </c>
      <c r="E44" s="4" t="s">
        <v>39</v>
      </c>
      <c r="F44" s="33" t="s">
        <v>96</v>
      </c>
      <c r="G44" s="5">
        <v>12911.28</v>
      </c>
      <c r="H44" s="6">
        <f t="shared" si="1"/>
        <v>0.22293552984501733</v>
      </c>
    </row>
    <row r="45" spans="1:8" ht="17.100000000000001" customHeight="1" x14ac:dyDescent="0.2">
      <c r="A45" s="2"/>
      <c r="B45" s="48"/>
      <c r="C45" s="49"/>
      <c r="D45" s="3" t="s">
        <v>97</v>
      </c>
      <c r="E45" s="4" t="s">
        <v>98</v>
      </c>
      <c r="F45" s="33" t="s">
        <v>99</v>
      </c>
      <c r="G45" s="5">
        <v>0</v>
      </c>
      <c r="H45" s="6">
        <f t="shared" si="1"/>
        <v>0</v>
      </c>
    </row>
    <row r="46" spans="1:8" ht="17.100000000000001" customHeight="1" x14ac:dyDescent="0.2">
      <c r="A46" s="2"/>
      <c r="B46" s="48"/>
      <c r="C46" s="49"/>
      <c r="D46" s="3" t="s">
        <v>11</v>
      </c>
      <c r="E46" s="4" t="s">
        <v>12</v>
      </c>
      <c r="F46" s="33" t="s">
        <v>100</v>
      </c>
      <c r="G46" s="5">
        <v>9486.18</v>
      </c>
      <c r="H46" s="6">
        <f t="shared" si="1"/>
        <v>0.46056124678351218</v>
      </c>
    </row>
    <row r="47" spans="1:8" ht="17.100000000000001" customHeight="1" x14ac:dyDescent="0.2">
      <c r="A47" s="2"/>
      <c r="B47" s="48"/>
      <c r="C47" s="49"/>
      <c r="D47" s="3" t="s">
        <v>42</v>
      </c>
      <c r="E47" s="4" t="s">
        <v>43</v>
      </c>
      <c r="F47" s="33" t="s">
        <v>101</v>
      </c>
      <c r="G47" s="5">
        <v>0</v>
      </c>
      <c r="H47" s="6">
        <f t="shared" si="1"/>
        <v>0</v>
      </c>
    </row>
    <row r="48" spans="1:8" ht="17.100000000000001" customHeight="1" x14ac:dyDescent="0.2">
      <c r="A48" s="2"/>
      <c r="B48" s="48"/>
      <c r="C48" s="49"/>
      <c r="D48" s="3" t="s">
        <v>75</v>
      </c>
      <c r="E48" s="4" t="s">
        <v>76</v>
      </c>
      <c r="F48" s="33" t="s">
        <v>102</v>
      </c>
      <c r="G48" s="5">
        <v>0</v>
      </c>
      <c r="H48" s="6">
        <f t="shared" si="1"/>
        <v>0</v>
      </c>
    </row>
    <row r="49" spans="1:8" ht="17.100000000000001" customHeight="1" x14ac:dyDescent="0.2">
      <c r="A49" s="2"/>
      <c r="B49" s="48"/>
      <c r="C49" s="49"/>
      <c r="D49" s="3" t="s">
        <v>103</v>
      </c>
      <c r="E49" s="4" t="s">
        <v>76</v>
      </c>
      <c r="F49" s="33" t="s">
        <v>104</v>
      </c>
      <c r="G49" s="5">
        <v>0</v>
      </c>
      <c r="H49" s="6">
        <f t="shared" si="1"/>
        <v>0</v>
      </c>
    </row>
    <row r="50" spans="1:8" ht="17.100000000000001" customHeight="1" x14ac:dyDescent="0.2">
      <c r="A50" s="2"/>
      <c r="B50" s="60"/>
      <c r="C50" s="61"/>
      <c r="D50" s="3" t="s">
        <v>105</v>
      </c>
      <c r="E50" s="4" t="s">
        <v>76</v>
      </c>
      <c r="F50" s="33" t="s">
        <v>106</v>
      </c>
      <c r="G50" s="5">
        <v>0</v>
      </c>
      <c r="H50" s="6">
        <f t="shared" si="1"/>
        <v>0</v>
      </c>
    </row>
    <row r="51" spans="1:8" ht="17.100000000000001" customHeight="1" x14ac:dyDescent="0.2">
      <c r="A51" s="9" t="s">
        <v>107</v>
      </c>
      <c r="B51" s="58"/>
      <c r="C51" s="59"/>
      <c r="D51" s="9"/>
      <c r="E51" s="10" t="s">
        <v>108</v>
      </c>
      <c r="F51" s="31" t="s">
        <v>109</v>
      </c>
      <c r="G51" s="11">
        <v>0</v>
      </c>
      <c r="H51" s="12">
        <f t="shared" si="1"/>
        <v>0</v>
      </c>
    </row>
    <row r="52" spans="1:8" ht="17.100000000000001" customHeight="1" x14ac:dyDescent="0.2">
      <c r="A52" s="1"/>
      <c r="B52" s="52" t="s">
        <v>110</v>
      </c>
      <c r="C52" s="53"/>
      <c r="D52" s="13"/>
      <c r="E52" s="14" t="s">
        <v>111</v>
      </c>
      <c r="F52" s="34" t="s">
        <v>109</v>
      </c>
      <c r="G52" s="15">
        <v>0</v>
      </c>
      <c r="H52" s="16">
        <f t="shared" si="1"/>
        <v>0</v>
      </c>
    </row>
    <row r="53" spans="1:8" ht="17.100000000000001" customHeight="1" x14ac:dyDescent="0.2">
      <c r="A53" s="2"/>
      <c r="B53" s="50"/>
      <c r="C53" s="51"/>
      <c r="D53" s="3" t="s">
        <v>38</v>
      </c>
      <c r="E53" s="4" t="s">
        <v>39</v>
      </c>
      <c r="F53" s="33" t="s">
        <v>109</v>
      </c>
      <c r="G53" s="5">
        <v>0</v>
      </c>
      <c r="H53" s="6">
        <f t="shared" si="1"/>
        <v>0</v>
      </c>
    </row>
    <row r="54" spans="1:8" ht="17.100000000000001" customHeight="1" x14ac:dyDescent="0.2">
      <c r="A54" s="9" t="s">
        <v>112</v>
      </c>
      <c r="B54" s="58"/>
      <c r="C54" s="59"/>
      <c r="D54" s="9"/>
      <c r="E54" s="10" t="s">
        <v>113</v>
      </c>
      <c r="F54" s="31" t="s">
        <v>114</v>
      </c>
      <c r="G54" s="11">
        <v>218014.12</v>
      </c>
      <c r="H54" s="12">
        <f t="shared" si="1"/>
        <v>0.49405933263751017</v>
      </c>
    </row>
    <row r="55" spans="1:8" ht="17.100000000000001" customHeight="1" x14ac:dyDescent="0.2">
      <c r="A55" s="1"/>
      <c r="B55" s="52" t="s">
        <v>115</v>
      </c>
      <c r="C55" s="53"/>
      <c r="D55" s="13"/>
      <c r="E55" s="14" t="s">
        <v>116</v>
      </c>
      <c r="F55" s="34" t="s">
        <v>114</v>
      </c>
      <c r="G55" s="15">
        <f>SUM(G56:G69)</f>
        <v>218014.12000000002</v>
      </c>
      <c r="H55" s="16">
        <f t="shared" si="1"/>
        <v>0.49405933263751023</v>
      </c>
    </row>
    <row r="56" spans="1:8" ht="17.100000000000001" customHeight="1" x14ac:dyDescent="0.2">
      <c r="A56" s="2"/>
      <c r="B56" s="46"/>
      <c r="C56" s="47"/>
      <c r="D56" s="3" t="s">
        <v>26</v>
      </c>
      <c r="E56" s="4" t="s">
        <v>27</v>
      </c>
      <c r="F56" s="33" t="s">
        <v>117</v>
      </c>
      <c r="G56" s="5">
        <v>83800.160000000003</v>
      </c>
      <c r="H56" s="6">
        <f t="shared" si="1"/>
        <v>0.52114527363184082</v>
      </c>
    </row>
    <row r="57" spans="1:8" ht="17.100000000000001" customHeight="1" x14ac:dyDescent="0.2">
      <c r="A57" s="2"/>
      <c r="B57" s="48"/>
      <c r="C57" s="49"/>
      <c r="D57" s="3" t="s">
        <v>54</v>
      </c>
      <c r="E57" s="4" t="s">
        <v>55</v>
      </c>
      <c r="F57" s="33" t="s">
        <v>118</v>
      </c>
      <c r="G57" s="5">
        <v>16886.02</v>
      </c>
      <c r="H57" s="6">
        <f t="shared" si="1"/>
        <v>1</v>
      </c>
    </row>
    <row r="58" spans="1:8" ht="17.100000000000001" customHeight="1" x14ac:dyDescent="0.2">
      <c r="A58" s="2"/>
      <c r="B58" s="48"/>
      <c r="C58" s="49"/>
      <c r="D58" s="3" t="s">
        <v>29</v>
      </c>
      <c r="E58" s="4" t="s">
        <v>30</v>
      </c>
      <c r="F58" s="33" t="s">
        <v>119</v>
      </c>
      <c r="G58" s="5">
        <v>16610.68</v>
      </c>
      <c r="H58" s="6">
        <f t="shared" si="1"/>
        <v>0.60402472727272727</v>
      </c>
    </row>
    <row r="59" spans="1:8" ht="17.100000000000001" customHeight="1" x14ac:dyDescent="0.2">
      <c r="A59" s="2"/>
      <c r="B59" s="48"/>
      <c r="C59" s="49"/>
      <c r="D59" s="3" t="s">
        <v>32</v>
      </c>
      <c r="E59" s="4" t="s">
        <v>33</v>
      </c>
      <c r="F59" s="33" t="s">
        <v>120</v>
      </c>
      <c r="G59" s="5">
        <v>2379.89</v>
      </c>
      <c r="H59" s="6">
        <f t="shared" si="1"/>
        <v>0.59497250000000002</v>
      </c>
    </row>
    <row r="60" spans="1:8" ht="17.100000000000001" customHeight="1" x14ac:dyDescent="0.2">
      <c r="A60" s="2"/>
      <c r="B60" s="48"/>
      <c r="C60" s="49"/>
      <c r="D60" s="3" t="s">
        <v>38</v>
      </c>
      <c r="E60" s="4" t="s">
        <v>39</v>
      </c>
      <c r="F60" s="33" t="s">
        <v>121</v>
      </c>
      <c r="G60" s="5">
        <v>10884.94</v>
      </c>
      <c r="H60" s="6">
        <f t="shared" si="1"/>
        <v>0.53009401976626069</v>
      </c>
    </row>
    <row r="61" spans="1:8" ht="17.100000000000001" customHeight="1" x14ac:dyDescent="0.2">
      <c r="A61" s="2"/>
      <c r="B61" s="48"/>
      <c r="C61" s="49"/>
      <c r="D61" s="3" t="s">
        <v>61</v>
      </c>
      <c r="E61" s="4" t="s">
        <v>62</v>
      </c>
      <c r="F61" s="33" t="s">
        <v>122</v>
      </c>
      <c r="G61" s="5">
        <v>4170.46</v>
      </c>
      <c r="H61" s="6">
        <f t="shared" si="1"/>
        <v>0.43899578947368423</v>
      </c>
    </row>
    <row r="62" spans="1:8" ht="16.5" customHeight="1" x14ac:dyDescent="0.2">
      <c r="A62" s="2"/>
      <c r="B62" s="48"/>
      <c r="C62" s="49"/>
      <c r="D62" s="3" t="s">
        <v>97</v>
      </c>
      <c r="E62" s="4" t="s">
        <v>98</v>
      </c>
      <c r="F62" s="33" t="s">
        <v>123</v>
      </c>
      <c r="G62" s="5">
        <v>5563.71</v>
      </c>
      <c r="H62" s="6">
        <f t="shared" si="1"/>
        <v>0.43846164757950884</v>
      </c>
    </row>
    <row r="63" spans="1:8" ht="17.100000000000001" customHeight="1" x14ac:dyDescent="0.2">
      <c r="A63" s="2"/>
      <c r="B63" s="48"/>
      <c r="C63" s="49"/>
      <c r="D63" s="3" t="s">
        <v>11</v>
      </c>
      <c r="E63" s="4" t="s">
        <v>12</v>
      </c>
      <c r="F63" s="33" t="s">
        <v>124</v>
      </c>
      <c r="G63" s="5">
        <v>25109.279999999999</v>
      </c>
      <c r="H63" s="6">
        <f t="shared" si="1"/>
        <v>0.5134124936818395</v>
      </c>
    </row>
    <row r="64" spans="1:8" ht="17.100000000000001" customHeight="1" x14ac:dyDescent="0.2">
      <c r="A64" s="2"/>
      <c r="B64" s="54"/>
      <c r="C64" s="54"/>
      <c r="D64" s="3" t="s">
        <v>65</v>
      </c>
      <c r="E64" s="4" t="s">
        <v>66</v>
      </c>
      <c r="F64" s="33" t="s">
        <v>125</v>
      </c>
      <c r="G64" s="5">
        <v>1759.78</v>
      </c>
      <c r="H64" s="6">
        <f t="shared" si="1"/>
        <v>0.401391359883217</v>
      </c>
    </row>
    <row r="65" spans="1:8" ht="21.75" customHeight="1" x14ac:dyDescent="0.2">
      <c r="A65" s="2"/>
      <c r="B65" s="54"/>
      <c r="C65" s="54"/>
      <c r="D65" s="3" t="s">
        <v>126</v>
      </c>
      <c r="E65" s="4" t="s">
        <v>127</v>
      </c>
      <c r="F65" s="33" t="s">
        <v>128</v>
      </c>
      <c r="G65" s="5">
        <v>28446.41</v>
      </c>
      <c r="H65" s="6">
        <f t="shared" si="1"/>
        <v>0.47809092436974787</v>
      </c>
    </row>
    <row r="66" spans="1:8" ht="17.100000000000001" customHeight="1" x14ac:dyDescent="0.2">
      <c r="A66" s="2"/>
      <c r="B66" s="54"/>
      <c r="C66" s="54"/>
      <c r="D66" s="3" t="s">
        <v>42</v>
      </c>
      <c r="E66" s="4" t="s">
        <v>43</v>
      </c>
      <c r="F66" s="33" t="s">
        <v>129</v>
      </c>
      <c r="G66" s="5">
        <v>260</v>
      </c>
      <c r="H66" s="6">
        <f t="shared" si="1"/>
        <v>0.2</v>
      </c>
    </row>
    <row r="67" spans="1:8" ht="17.100000000000001" customHeight="1" x14ac:dyDescent="0.2">
      <c r="A67" s="2"/>
      <c r="B67" s="54"/>
      <c r="C67" s="54"/>
      <c r="D67" s="3" t="s">
        <v>69</v>
      </c>
      <c r="E67" s="4" t="s">
        <v>70</v>
      </c>
      <c r="F67" s="33" t="s">
        <v>130</v>
      </c>
      <c r="G67" s="5">
        <v>3500</v>
      </c>
      <c r="H67" s="6">
        <f t="shared" si="1"/>
        <v>0.79981718464351004</v>
      </c>
    </row>
    <row r="68" spans="1:8" ht="17.100000000000001" customHeight="1" x14ac:dyDescent="0.2">
      <c r="A68" s="2"/>
      <c r="B68" s="54"/>
      <c r="C68" s="54"/>
      <c r="D68" s="3" t="s">
        <v>131</v>
      </c>
      <c r="E68" s="4" t="s">
        <v>132</v>
      </c>
      <c r="F68" s="33" t="s">
        <v>133</v>
      </c>
      <c r="G68" s="5">
        <v>8566</v>
      </c>
      <c r="H68" s="6">
        <f t="shared" si="1"/>
        <v>0.14136449579363886</v>
      </c>
    </row>
    <row r="69" spans="1:8" ht="22.5" customHeight="1" x14ac:dyDescent="0.2">
      <c r="A69" s="2"/>
      <c r="B69" s="54"/>
      <c r="C69" s="54"/>
      <c r="D69" s="3" t="s">
        <v>84</v>
      </c>
      <c r="E69" s="4" t="s">
        <v>85</v>
      </c>
      <c r="F69" s="33" t="s">
        <v>134</v>
      </c>
      <c r="G69" s="5">
        <v>10076.790000000001</v>
      </c>
      <c r="H69" s="6">
        <f t="shared" si="1"/>
        <v>0.97832912621359236</v>
      </c>
    </row>
    <row r="70" spans="1:8" ht="17.100000000000001" customHeight="1" x14ac:dyDescent="0.2">
      <c r="A70" s="9" t="s">
        <v>137</v>
      </c>
      <c r="B70" s="57"/>
      <c r="C70" s="57"/>
      <c r="D70" s="9"/>
      <c r="E70" s="10" t="s">
        <v>138</v>
      </c>
      <c r="F70" s="31" t="s">
        <v>139</v>
      </c>
      <c r="G70" s="11">
        <f>G71+G75</f>
        <v>115036.77</v>
      </c>
      <c r="H70" s="12">
        <f t="shared" ref="H70:H101" si="2">G70/F70</f>
        <v>0.53358428516761947</v>
      </c>
    </row>
    <row r="71" spans="1:8" ht="17.100000000000001" customHeight="1" x14ac:dyDescent="0.2">
      <c r="A71" s="1"/>
      <c r="B71" s="56" t="s">
        <v>140</v>
      </c>
      <c r="C71" s="56"/>
      <c r="D71" s="13"/>
      <c r="E71" s="14" t="s">
        <v>141</v>
      </c>
      <c r="F71" s="34" t="s">
        <v>142</v>
      </c>
      <c r="G71" s="15">
        <f>SUM(G72:G74)</f>
        <v>39183.89</v>
      </c>
      <c r="H71" s="16">
        <f t="shared" si="2"/>
        <v>0.65306483333333332</v>
      </c>
    </row>
    <row r="72" spans="1:8" ht="17.100000000000001" customHeight="1" x14ac:dyDescent="0.2">
      <c r="A72" s="2"/>
      <c r="B72" s="54"/>
      <c r="C72" s="54"/>
      <c r="D72" s="3" t="s">
        <v>35</v>
      </c>
      <c r="E72" s="4" t="s">
        <v>36</v>
      </c>
      <c r="F72" s="33" t="s">
        <v>143</v>
      </c>
      <c r="G72" s="5">
        <v>657</v>
      </c>
      <c r="H72" s="6">
        <f t="shared" si="2"/>
        <v>1</v>
      </c>
    </row>
    <row r="73" spans="1:8" ht="17.100000000000001" customHeight="1" x14ac:dyDescent="0.2">
      <c r="A73" s="2"/>
      <c r="B73" s="54"/>
      <c r="C73" s="54"/>
      <c r="D73" s="3" t="s">
        <v>11</v>
      </c>
      <c r="E73" s="4" t="s">
        <v>12</v>
      </c>
      <c r="F73" s="33" t="s">
        <v>144</v>
      </c>
      <c r="G73" s="5">
        <v>27087.89</v>
      </c>
      <c r="H73" s="6">
        <f t="shared" si="2"/>
        <v>0.81240110367993279</v>
      </c>
    </row>
    <row r="74" spans="1:8" ht="17.100000000000001" customHeight="1" x14ac:dyDescent="0.2">
      <c r="A74" s="2"/>
      <c r="B74" s="54"/>
      <c r="C74" s="54"/>
      <c r="D74" s="3" t="s">
        <v>75</v>
      </c>
      <c r="E74" s="4" t="s">
        <v>76</v>
      </c>
      <c r="F74" s="33" t="s">
        <v>145</v>
      </c>
      <c r="G74" s="5">
        <v>11439</v>
      </c>
      <c r="H74" s="6">
        <f t="shared" si="2"/>
        <v>0.43996153846153846</v>
      </c>
    </row>
    <row r="75" spans="1:8" ht="17.100000000000001" customHeight="1" x14ac:dyDescent="0.2">
      <c r="A75" s="1"/>
      <c r="B75" s="56" t="s">
        <v>146</v>
      </c>
      <c r="C75" s="56"/>
      <c r="D75" s="13"/>
      <c r="E75" s="14" t="s">
        <v>147</v>
      </c>
      <c r="F75" s="34" t="s">
        <v>148</v>
      </c>
      <c r="G75" s="15">
        <f>SUM(G76:G78)</f>
        <v>75852.88</v>
      </c>
      <c r="H75" s="16">
        <f t="shared" si="2"/>
        <v>0.48750987354788955</v>
      </c>
    </row>
    <row r="76" spans="1:8" ht="17.100000000000001" customHeight="1" x14ac:dyDescent="0.2">
      <c r="A76" s="2"/>
      <c r="B76" s="54"/>
      <c r="C76" s="54"/>
      <c r="D76" s="3" t="s">
        <v>38</v>
      </c>
      <c r="E76" s="4" t="s">
        <v>39</v>
      </c>
      <c r="F76" s="33" t="s">
        <v>149</v>
      </c>
      <c r="G76" s="5">
        <v>0</v>
      </c>
      <c r="H76" s="6">
        <f t="shared" si="2"/>
        <v>0</v>
      </c>
    </row>
    <row r="77" spans="1:8" ht="17.100000000000001" customHeight="1" x14ac:dyDescent="0.2">
      <c r="A77" s="2"/>
      <c r="B77" s="54"/>
      <c r="C77" s="54"/>
      <c r="D77" s="3" t="s">
        <v>11</v>
      </c>
      <c r="E77" s="4" t="s">
        <v>12</v>
      </c>
      <c r="F77" s="33" t="s">
        <v>150</v>
      </c>
      <c r="G77" s="5">
        <v>8510.3799999999992</v>
      </c>
      <c r="H77" s="6">
        <f t="shared" si="2"/>
        <v>0.49335536231884053</v>
      </c>
    </row>
    <row r="78" spans="1:8" ht="17.100000000000001" customHeight="1" x14ac:dyDescent="0.2">
      <c r="A78" s="2"/>
      <c r="B78" s="54"/>
      <c r="C78" s="54"/>
      <c r="D78" s="3" t="s">
        <v>75</v>
      </c>
      <c r="E78" s="4" t="s">
        <v>76</v>
      </c>
      <c r="F78" s="33" t="s">
        <v>151</v>
      </c>
      <c r="G78" s="5">
        <v>67342.5</v>
      </c>
      <c r="H78" s="6">
        <f t="shared" si="2"/>
        <v>0.50885014262236239</v>
      </c>
    </row>
    <row r="79" spans="1:8" ht="17.100000000000001" customHeight="1" x14ac:dyDescent="0.2">
      <c r="A79" s="9" t="s">
        <v>152</v>
      </c>
      <c r="B79" s="57"/>
      <c r="C79" s="57"/>
      <c r="D79" s="9"/>
      <c r="E79" s="10" t="s">
        <v>153</v>
      </c>
      <c r="F79" s="31" t="s">
        <v>154</v>
      </c>
      <c r="G79" s="11">
        <f>G80+G86+G89+G112+G115</f>
        <v>1054110.9700000002</v>
      </c>
      <c r="H79" s="12">
        <f t="shared" si="2"/>
        <v>0.51642386685309538</v>
      </c>
    </row>
    <row r="80" spans="1:8" ht="17.100000000000001" customHeight="1" x14ac:dyDescent="0.2">
      <c r="A80" s="1"/>
      <c r="B80" s="56" t="s">
        <v>155</v>
      </c>
      <c r="C80" s="56"/>
      <c r="D80" s="13"/>
      <c r="E80" s="14" t="s">
        <v>156</v>
      </c>
      <c r="F80" s="34" t="s">
        <v>157</v>
      </c>
      <c r="G80" s="15">
        <f>SUM(G81:G85)</f>
        <v>27972</v>
      </c>
      <c r="H80" s="16">
        <f t="shared" si="2"/>
        <v>0.98416719442685241</v>
      </c>
    </row>
    <row r="81" spans="1:8" ht="17.100000000000001" customHeight="1" x14ac:dyDescent="0.2">
      <c r="A81" s="2"/>
      <c r="B81" s="54"/>
      <c r="C81" s="54"/>
      <c r="D81" s="3" t="s">
        <v>26</v>
      </c>
      <c r="E81" s="4" t="s">
        <v>27</v>
      </c>
      <c r="F81" s="33" t="s">
        <v>158</v>
      </c>
      <c r="G81" s="5">
        <v>15420.99</v>
      </c>
      <c r="H81" s="6">
        <f t="shared" si="2"/>
        <v>1</v>
      </c>
    </row>
    <row r="82" spans="1:8" ht="17.100000000000001" customHeight="1" x14ac:dyDescent="0.2">
      <c r="A82" s="2"/>
      <c r="B82" s="54"/>
      <c r="C82" s="54"/>
      <c r="D82" s="3" t="s">
        <v>54</v>
      </c>
      <c r="E82" s="4" t="s">
        <v>55</v>
      </c>
      <c r="F82" s="33" t="s">
        <v>159</v>
      </c>
      <c r="G82" s="5">
        <v>7104.81</v>
      </c>
      <c r="H82" s="6">
        <f t="shared" si="2"/>
        <v>1</v>
      </c>
    </row>
    <row r="83" spans="1:8" ht="17.100000000000001" customHeight="1" x14ac:dyDescent="0.2">
      <c r="A83" s="2"/>
      <c r="B83" s="54"/>
      <c r="C83" s="54"/>
      <c r="D83" s="3" t="s">
        <v>29</v>
      </c>
      <c r="E83" s="4" t="s">
        <v>30</v>
      </c>
      <c r="F83" s="33" t="s">
        <v>160</v>
      </c>
      <c r="G83" s="5">
        <v>3266.46</v>
      </c>
      <c r="H83" s="6">
        <f t="shared" si="2"/>
        <v>1</v>
      </c>
    </row>
    <row r="84" spans="1:8" ht="17.100000000000001" customHeight="1" x14ac:dyDescent="0.2">
      <c r="A84" s="2"/>
      <c r="B84" s="54"/>
      <c r="C84" s="54"/>
      <c r="D84" s="3" t="s">
        <v>32</v>
      </c>
      <c r="E84" s="4" t="s">
        <v>33</v>
      </c>
      <c r="F84" s="33" t="s">
        <v>161</v>
      </c>
      <c r="G84" s="5">
        <v>429.74</v>
      </c>
      <c r="H84" s="6">
        <f t="shared" si="2"/>
        <v>1</v>
      </c>
    </row>
    <row r="85" spans="1:8" ht="17.100000000000001" customHeight="1" x14ac:dyDescent="0.2">
      <c r="A85" s="2"/>
      <c r="B85" s="54"/>
      <c r="C85" s="54"/>
      <c r="D85" s="3" t="s">
        <v>69</v>
      </c>
      <c r="E85" s="4" t="s">
        <v>70</v>
      </c>
      <c r="F85" s="33" t="s">
        <v>162</v>
      </c>
      <c r="G85" s="5">
        <v>1750</v>
      </c>
      <c r="H85" s="6">
        <f t="shared" si="2"/>
        <v>0.79545454545454541</v>
      </c>
    </row>
    <row r="86" spans="1:8" ht="17.100000000000001" customHeight="1" x14ac:dyDescent="0.2">
      <c r="A86" s="1"/>
      <c r="B86" s="56" t="s">
        <v>163</v>
      </c>
      <c r="C86" s="56"/>
      <c r="D86" s="13"/>
      <c r="E86" s="14" t="s">
        <v>164</v>
      </c>
      <c r="F86" s="34" t="s">
        <v>165</v>
      </c>
      <c r="G86" s="15">
        <f>SUM(G87:G88)</f>
        <v>40813.550000000003</v>
      </c>
      <c r="H86" s="16">
        <f t="shared" si="2"/>
        <v>0.41059909456740445</v>
      </c>
    </row>
    <row r="87" spans="1:8" ht="17.100000000000001" customHeight="1" x14ac:dyDescent="0.2">
      <c r="A87" s="2"/>
      <c r="B87" s="54"/>
      <c r="C87" s="54"/>
      <c r="D87" s="3" t="s">
        <v>166</v>
      </c>
      <c r="E87" s="4" t="s">
        <v>167</v>
      </c>
      <c r="F87" s="33" t="s">
        <v>168</v>
      </c>
      <c r="G87" s="5">
        <v>39367.5</v>
      </c>
      <c r="H87" s="6">
        <f t="shared" si="2"/>
        <v>0.40418377823408624</v>
      </c>
    </row>
    <row r="88" spans="1:8" ht="17.100000000000001" customHeight="1" x14ac:dyDescent="0.2">
      <c r="A88" s="2"/>
      <c r="B88" s="54"/>
      <c r="C88" s="54"/>
      <c r="D88" s="3" t="s">
        <v>38</v>
      </c>
      <c r="E88" s="4" t="s">
        <v>39</v>
      </c>
      <c r="F88" s="33" t="s">
        <v>169</v>
      </c>
      <c r="G88" s="5">
        <v>1446.05</v>
      </c>
      <c r="H88" s="6">
        <f t="shared" si="2"/>
        <v>0.72302500000000003</v>
      </c>
    </row>
    <row r="89" spans="1:8" ht="17.100000000000001" customHeight="1" x14ac:dyDescent="0.2">
      <c r="A89" s="1"/>
      <c r="B89" s="56" t="s">
        <v>170</v>
      </c>
      <c r="C89" s="56"/>
      <c r="D89" s="13"/>
      <c r="E89" s="14" t="s">
        <v>171</v>
      </c>
      <c r="F89" s="34" t="s">
        <v>172</v>
      </c>
      <c r="G89" s="15">
        <f>SUM(G90:G111)</f>
        <v>943628.24000000011</v>
      </c>
      <c r="H89" s="16">
        <f t="shared" si="2"/>
        <v>0.52268512974289616</v>
      </c>
    </row>
    <row r="90" spans="1:8" ht="17.100000000000001" customHeight="1" x14ac:dyDescent="0.2">
      <c r="A90" s="2"/>
      <c r="B90" s="54"/>
      <c r="C90" s="54"/>
      <c r="D90" s="3" t="s">
        <v>50</v>
      </c>
      <c r="E90" s="4" t="s">
        <v>51</v>
      </c>
      <c r="F90" s="33" t="s">
        <v>59</v>
      </c>
      <c r="G90" s="5">
        <v>621</v>
      </c>
      <c r="H90" s="6">
        <f t="shared" si="2"/>
        <v>0.621</v>
      </c>
    </row>
    <row r="91" spans="1:8" ht="17.100000000000001" customHeight="1" x14ac:dyDescent="0.2">
      <c r="A91" s="2"/>
      <c r="B91" s="54"/>
      <c r="C91" s="54"/>
      <c r="D91" s="3" t="s">
        <v>26</v>
      </c>
      <c r="E91" s="4" t="s">
        <v>27</v>
      </c>
      <c r="F91" s="33" t="s">
        <v>173</v>
      </c>
      <c r="G91" s="5">
        <v>526990.68000000005</v>
      </c>
      <c r="H91" s="6">
        <f t="shared" si="2"/>
        <v>0.50280572464459505</v>
      </c>
    </row>
    <row r="92" spans="1:8" ht="24" customHeight="1" x14ac:dyDescent="0.2">
      <c r="A92" s="2"/>
      <c r="B92" s="54"/>
      <c r="C92" s="54"/>
      <c r="D92" s="3" t="s">
        <v>54</v>
      </c>
      <c r="E92" s="4" t="s">
        <v>55</v>
      </c>
      <c r="F92" s="33" t="s">
        <v>174</v>
      </c>
      <c r="G92" s="5">
        <v>75883.64</v>
      </c>
      <c r="H92" s="6">
        <f t="shared" si="2"/>
        <v>1</v>
      </c>
    </row>
    <row r="93" spans="1:8" ht="17.100000000000001" customHeight="1" x14ac:dyDescent="0.2">
      <c r="A93" s="2"/>
      <c r="B93" s="54"/>
      <c r="C93" s="54"/>
      <c r="D93" s="3" t="s">
        <v>29</v>
      </c>
      <c r="E93" s="4" t="s">
        <v>30</v>
      </c>
      <c r="F93" s="33" t="s">
        <v>175</v>
      </c>
      <c r="G93" s="5">
        <v>92413.57</v>
      </c>
      <c r="H93" s="6">
        <f t="shared" si="2"/>
        <v>0.48485608604407138</v>
      </c>
    </row>
    <row r="94" spans="1:8" ht="17.100000000000001" customHeight="1" x14ac:dyDescent="0.2">
      <c r="A94" s="2"/>
      <c r="B94" s="54"/>
      <c r="C94" s="54"/>
      <c r="D94" s="3" t="s">
        <v>32</v>
      </c>
      <c r="E94" s="4" t="s">
        <v>33</v>
      </c>
      <c r="F94" s="33" t="s">
        <v>176</v>
      </c>
      <c r="G94" s="5">
        <v>9505.94</v>
      </c>
      <c r="H94" s="6">
        <f t="shared" si="2"/>
        <v>0.34820293040293043</v>
      </c>
    </row>
    <row r="95" spans="1:8" ht="24.75" customHeight="1" x14ac:dyDescent="0.2">
      <c r="A95" s="2"/>
      <c r="B95" s="54"/>
      <c r="C95" s="54"/>
      <c r="D95" s="3" t="s">
        <v>177</v>
      </c>
      <c r="E95" s="4" t="s">
        <v>178</v>
      </c>
      <c r="F95" s="33" t="s">
        <v>179</v>
      </c>
      <c r="G95" s="5">
        <v>17507</v>
      </c>
      <c r="H95" s="6">
        <f t="shared" si="2"/>
        <v>0.7957727272727273</v>
      </c>
    </row>
    <row r="96" spans="1:8" ht="17.100000000000001" customHeight="1" x14ac:dyDescent="0.2">
      <c r="A96" s="2"/>
      <c r="B96" s="54"/>
      <c r="C96" s="54"/>
      <c r="D96" s="3" t="s">
        <v>35</v>
      </c>
      <c r="E96" s="4" t="s">
        <v>36</v>
      </c>
      <c r="F96" s="33" t="s">
        <v>180</v>
      </c>
      <c r="G96" s="5">
        <v>3310.87</v>
      </c>
      <c r="H96" s="6">
        <f t="shared" si="2"/>
        <v>0.66217399999999993</v>
      </c>
    </row>
    <row r="97" spans="1:9" ht="17.100000000000001" customHeight="1" x14ac:dyDescent="0.2">
      <c r="A97" s="2"/>
      <c r="B97" s="54"/>
      <c r="C97" s="54"/>
      <c r="D97" s="3" t="s">
        <v>38</v>
      </c>
      <c r="E97" s="4" t="s">
        <v>39</v>
      </c>
      <c r="F97" s="33" t="s">
        <v>181</v>
      </c>
      <c r="G97" s="5">
        <v>49799.97</v>
      </c>
      <c r="H97" s="6">
        <f t="shared" si="2"/>
        <v>0.65924294242277226</v>
      </c>
    </row>
    <row r="98" spans="1:9" ht="17.100000000000001" customHeight="1" x14ac:dyDescent="0.2">
      <c r="A98" s="2"/>
      <c r="B98" s="54"/>
      <c r="C98" s="54"/>
      <c r="D98" s="3" t="s">
        <v>61</v>
      </c>
      <c r="E98" s="4" t="s">
        <v>62</v>
      </c>
      <c r="F98" s="33" t="s">
        <v>182</v>
      </c>
      <c r="G98" s="5">
        <v>15315.31</v>
      </c>
      <c r="H98" s="6">
        <f t="shared" si="2"/>
        <v>0.52811413793103446</v>
      </c>
    </row>
    <row r="99" spans="1:9" ht="17.100000000000001" customHeight="1" x14ac:dyDescent="0.2">
      <c r="A99" s="2"/>
      <c r="B99" s="54"/>
      <c r="C99" s="54"/>
      <c r="D99" s="3" t="s">
        <v>97</v>
      </c>
      <c r="E99" s="4" t="s">
        <v>98</v>
      </c>
      <c r="F99" s="33" t="s">
        <v>183</v>
      </c>
      <c r="G99" s="5">
        <v>172.2</v>
      </c>
      <c r="H99" s="6">
        <f t="shared" si="2"/>
        <v>1.9133333333333332E-2</v>
      </c>
    </row>
    <row r="100" spans="1:9" ht="17.100000000000001" customHeight="1" x14ac:dyDescent="0.2">
      <c r="A100" s="2"/>
      <c r="B100" s="54"/>
      <c r="C100" s="54"/>
      <c r="D100" s="3" t="s">
        <v>184</v>
      </c>
      <c r="E100" s="4" t="s">
        <v>185</v>
      </c>
      <c r="F100" s="33" t="s">
        <v>186</v>
      </c>
      <c r="G100" s="5">
        <v>886.85</v>
      </c>
      <c r="H100" s="6">
        <f t="shared" si="2"/>
        <v>0.59123333333333339</v>
      </c>
    </row>
    <row r="101" spans="1:9" ht="17.100000000000001" customHeight="1" x14ac:dyDescent="0.2">
      <c r="A101" s="2"/>
      <c r="B101" s="54"/>
      <c r="C101" s="54"/>
      <c r="D101" s="3" t="s">
        <v>11</v>
      </c>
      <c r="E101" s="4" t="s">
        <v>12</v>
      </c>
      <c r="F101" s="33" t="s">
        <v>187</v>
      </c>
      <c r="G101" s="5">
        <v>86212.54</v>
      </c>
      <c r="H101" s="6">
        <f t="shared" si="2"/>
        <v>0.50517192683924395</v>
      </c>
    </row>
    <row r="102" spans="1:9" ht="17.100000000000001" customHeight="1" x14ac:dyDescent="0.2">
      <c r="A102" s="2"/>
      <c r="B102" s="54"/>
      <c r="C102" s="54"/>
      <c r="D102" s="3" t="s">
        <v>65</v>
      </c>
      <c r="E102" s="4" t="s">
        <v>66</v>
      </c>
      <c r="F102" s="33" t="s">
        <v>188</v>
      </c>
      <c r="G102" s="5">
        <v>6971.03</v>
      </c>
      <c r="H102" s="6">
        <f t="shared" ref="H102:H110" si="3">G102/F102</f>
        <v>0.46785436241610734</v>
      </c>
    </row>
    <row r="103" spans="1:9" ht="16.5" customHeight="1" x14ac:dyDescent="0.2">
      <c r="A103" s="2"/>
      <c r="B103" s="54"/>
      <c r="C103" s="54"/>
      <c r="D103" s="3" t="s">
        <v>189</v>
      </c>
      <c r="E103" s="4" t="s">
        <v>190</v>
      </c>
      <c r="F103" s="33" t="s">
        <v>191</v>
      </c>
      <c r="G103" s="5">
        <v>9429</v>
      </c>
      <c r="H103" s="6">
        <f t="shared" si="3"/>
        <v>0.53781656399726219</v>
      </c>
    </row>
    <row r="104" spans="1:9" ht="17.100000000000001" customHeight="1" x14ac:dyDescent="0.2">
      <c r="A104" s="2"/>
      <c r="B104" s="54"/>
      <c r="C104" s="54"/>
      <c r="D104" s="3" t="s">
        <v>42</v>
      </c>
      <c r="E104" s="4" t="s">
        <v>43</v>
      </c>
      <c r="F104" s="33" t="s">
        <v>192</v>
      </c>
      <c r="G104" s="5">
        <v>10475.02</v>
      </c>
      <c r="H104" s="6">
        <f t="shared" si="3"/>
        <v>0.55165799902571333</v>
      </c>
    </row>
    <row r="105" spans="1:9" ht="17.100000000000001" customHeight="1" x14ac:dyDescent="0.2">
      <c r="A105" s="2"/>
      <c r="B105" s="54"/>
      <c r="C105" s="54"/>
      <c r="D105" s="3" t="s">
        <v>69</v>
      </c>
      <c r="E105" s="4" t="s">
        <v>70</v>
      </c>
      <c r="F105" s="33" t="s">
        <v>179</v>
      </c>
      <c r="G105" s="5">
        <v>17616</v>
      </c>
      <c r="H105" s="6">
        <f t="shared" si="3"/>
        <v>0.80072727272727273</v>
      </c>
    </row>
    <row r="106" spans="1:9" ht="24.75" customHeight="1" x14ac:dyDescent="0.2">
      <c r="A106" s="2"/>
      <c r="B106" s="54"/>
      <c r="C106" s="54"/>
      <c r="D106" s="3" t="s">
        <v>84</v>
      </c>
      <c r="E106" s="4" t="s">
        <v>85</v>
      </c>
      <c r="F106" s="33" t="s">
        <v>193</v>
      </c>
      <c r="G106" s="5">
        <v>1750</v>
      </c>
      <c r="H106" s="6">
        <f t="shared" si="3"/>
        <v>1</v>
      </c>
    </row>
    <row r="107" spans="1:9" ht="17.100000000000001" customHeight="1" x14ac:dyDescent="0.2">
      <c r="A107" s="2"/>
      <c r="B107" s="54"/>
      <c r="C107" s="54"/>
      <c r="D107" s="3" t="s">
        <v>194</v>
      </c>
      <c r="E107" s="4" t="s">
        <v>195</v>
      </c>
      <c r="F107" s="33" t="s">
        <v>196</v>
      </c>
      <c r="G107" s="5">
        <v>64.75</v>
      </c>
      <c r="H107" s="6">
        <f t="shared" si="3"/>
        <v>0.92500000000000004</v>
      </c>
    </row>
    <row r="108" spans="1:9" s="29" customFormat="1" ht="17.100000000000001" customHeight="1" x14ac:dyDescent="0.2">
      <c r="A108" s="2"/>
      <c r="B108" s="54"/>
      <c r="C108" s="54"/>
      <c r="D108" s="3" t="s">
        <v>197</v>
      </c>
      <c r="E108" s="4" t="s">
        <v>198</v>
      </c>
      <c r="F108" s="33" t="s">
        <v>199</v>
      </c>
      <c r="G108" s="5">
        <v>4935.1000000000004</v>
      </c>
      <c r="H108" s="6">
        <f t="shared" si="3"/>
        <v>0.73658208955223881</v>
      </c>
      <c r="I108"/>
    </row>
    <row r="109" spans="1:9" ht="22.5" customHeight="1" x14ac:dyDescent="0.2">
      <c r="A109" s="2"/>
      <c r="B109" s="54"/>
      <c r="C109" s="54"/>
      <c r="D109" s="3" t="s">
        <v>200</v>
      </c>
      <c r="E109" s="4" t="s">
        <v>201</v>
      </c>
      <c r="F109" s="33" t="s">
        <v>202</v>
      </c>
      <c r="G109" s="5">
        <v>8100.39</v>
      </c>
      <c r="H109" s="6">
        <f t="shared" si="3"/>
        <v>0.8229962530073478</v>
      </c>
    </row>
    <row r="110" spans="1:9" ht="17.100000000000001" customHeight="1" x14ac:dyDescent="0.2">
      <c r="A110" s="2"/>
      <c r="B110" s="54"/>
      <c r="C110" s="54"/>
      <c r="D110" s="3" t="s">
        <v>135</v>
      </c>
      <c r="E110" s="4" t="s">
        <v>136</v>
      </c>
      <c r="F110" s="33" t="s">
        <v>203</v>
      </c>
      <c r="G110" s="5">
        <v>0</v>
      </c>
      <c r="H110" s="6">
        <f t="shared" si="3"/>
        <v>0</v>
      </c>
    </row>
    <row r="111" spans="1:9" ht="17.100000000000001" customHeight="1" x14ac:dyDescent="0.2">
      <c r="A111" s="32"/>
      <c r="B111" s="43"/>
      <c r="C111" s="44"/>
      <c r="D111" s="3" t="s">
        <v>607</v>
      </c>
      <c r="E111" s="4"/>
      <c r="F111" s="33" t="s">
        <v>609</v>
      </c>
      <c r="G111" s="5">
        <v>5667.38</v>
      </c>
      <c r="H111" s="6">
        <v>0</v>
      </c>
      <c r="I111" s="29"/>
    </row>
    <row r="112" spans="1:9" ht="17.100000000000001" customHeight="1" x14ac:dyDescent="0.2">
      <c r="A112" s="1"/>
      <c r="B112" s="56" t="s">
        <v>204</v>
      </c>
      <c r="C112" s="56"/>
      <c r="D112" s="13"/>
      <c r="E112" s="14" t="s">
        <v>205</v>
      </c>
      <c r="F112" s="34" t="s">
        <v>206</v>
      </c>
      <c r="G112" s="15">
        <f>SUM(G113:G114)</f>
        <v>4652.32</v>
      </c>
      <c r="H112" s="16">
        <f t="shared" ref="H112:H143" si="4">G112/F112</f>
        <v>0.29076999999999997</v>
      </c>
    </row>
    <row r="113" spans="1:8" ht="17.100000000000001" customHeight="1" x14ac:dyDescent="0.2">
      <c r="A113" s="2"/>
      <c r="B113" s="54"/>
      <c r="C113" s="54"/>
      <c r="D113" s="3" t="s">
        <v>38</v>
      </c>
      <c r="E113" s="4" t="s">
        <v>39</v>
      </c>
      <c r="F113" s="33" t="s">
        <v>10</v>
      </c>
      <c r="G113" s="5">
        <v>3669.55</v>
      </c>
      <c r="H113" s="6">
        <f t="shared" si="4"/>
        <v>0.26211071428571431</v>
      </c>
    </row>
    <row r="114" spans="1:8" ht="17.100000000000001" customHeight="1" x14ac:dyDescent="0.2">
      <c r="A114" s="2"/>
      <c r="B114" s="54"/>
      <c r="C114" s="54"/>
      <c r="D114" s="3" t="s">
        <v>11</v>
      </c>
      <c r="E114" s="4" t="s">
        <v>12</v>
      </c>
      <c r="F114" s="33" t="s">
        <v>169</v>
      </c>
      <c r="G114" s="5">
        <v>982.77</v>
      </c>
      <c r="H114" s="6">
        <f t="shared" si="4"/>
        <v>0.49138500000000002</v>
      </c>
    </row>
    <row r="115" spans="1:8" ht="17.100000000000001" customHeight="1" x14ac:dyDescent="0.2">
      <c r="A115" s="1"/>
      <c r="B115" s="56" t="s">
        <v>207</v>
      </c>
      <c r="C115" s="56"/>
      <c r="D115" s="13"/>
      <c r="E115" s="14" t="s">
        <v>24</v>
      </c>
      <c r="F115" s="34" t="s">
        <v>208</v>
      </c>
      <c r="G115" s="15">
        <f>SUM(G116:G118)</f>
        <v>37044.86</v>
      </c>
      <c r="H115" s="16">
        <f t="shared" si="4"/>
        <v>0.40264138966964691</v>
      </c>
    </row>
    <row r="116" spans="1:8" ht="30" customHeight="1" x14ac:dyDescent="0.2">
      <c r="A116" s="2"/>
      <c r="B116" s="54"/>
      <c r="C116" s="54"/>
      <c r="D116" s="3" t="s">
        <v>166</v>
      </c>
      <c r="E116" s="4" t="s">
        <v>167</v>
      </c>
      <c r="F116" s="33" t="s">
        <v>209</v>
      </c>
      <c r="G116" s="5">
        <v>19200</v>
      </c>
      <c r="H116" s="6">
        <f t="shared" si="4"/>
        <v>0.5</v>
      </c>
    </row>
    <row r="117" spans="1:8" ht="23.25" customHeight="1" x14ac:dyDescent="0.2">
      <c r="A117" s="2"/>
      <c r="B117" s="54"/>
      <c r="C117" s="54"/>
      <c r="D117" s="3" t="s">
        <v>210</v>
      </c>
      <c r="E117" s="4" t="s">
        <v>211</v>
      </c>
      <c r="F117" s="33" t="s">
        <v>212</v>
      </c>
      <c r="G117" s="5">
        <v>15056.26</v>
      </c>
      <c r="H117" s="6">
        <f t="shared" si="4"/>
        <v>0.32483840345199572</v>
      </c>
    </row>
    <row r="118" spans="1:8" ht="17.100000000000001" customHeight="1" x14ac:dyDescent="0.2">
      <c r="A118" s="2"/>
      <c r="B118" s="54"/>
      <c r="C118" s="54"/>
      <c r="D118" s="3" t="s">
        <v>42</v>
      </c>
      <c r="E118" s="4" t="s">
        <v>43</v>
      </c>
      <c r="F118" s="33" t="s">
        <v>213</v>
      </c>
      <c r="G118" s="5">
        <v>2788.6</v>
      </c>
      <c r="H118" s="6">
        <f t="shared" si="4"/>
        <v>0.38439059355443439</v>
      </c>
    </row>
    <row r="119" spans="1:8" ht="26.25" customHeight="1" x14ac:dyDescent="0.2">
      <c r="A119" s="9" t="s">
        <v>214</v>
      </c>
      <c r="B119" s="57"/>
      <c r="C119" s="57"/>
      <c r="D119" s="9"/>
      <c r="E119" s="10" t="s">
        <v>215</v>
      </c>
      <c r="F119" s="31" t="s">
        <v>216</v>
      </c>
      <c r="G119" s="11">
        <v>504</v>
      </c>
      <c r="H119" s="12">
        <f t="shared" si="4"/>
        <v>0.10460772104607721</v>
      </c>
    </row>
    <row r="120" spans="1:8" ht="22.5" customHeight="1" x14ac:dyDescent="0.2">
      <c r="A120" s="1"/>
      <c r="B120" s="56" t="s">
        <v>217</v>
      </c>
      <c r="C120" s="56"/>
      <c r="D120" s="13"/>
      <c r="E120" s="14" t="s">
        <v>218</v>
      </c>
      <c r="F120" s="34" t="s">
        <v>216</v>
      </c>
      <c r="G120" s="15">
        <v>504</v>
      </c>
      <c r="H120" s="16">
        <f t="shared" si="4"/>
        <v>0.10460772104607721</v>
      </c>
    </row>
    <row r="121" spans="1:8" ht="17.100000000000001" customHeight="1" x14ac:dyDescent="0.2">
      <c r="A121" s="2"/>
      <c r="B121" s="54"/>
      <c r="C121" s="54"/>
      <c r="D121" s="3" t="s">
        <v>26</v>
      </c>
      <c r="E121" s="4" t="s">
        <v>27</v>
      </c>
      <c r="F121" s="33" t="s">
        <v>219</v>
      </c>
      <c r="G121" s="5">
        <v>504</v>
      </c>
      <c r="H121" s="6">
        <f t="shared" si="4"/>
        <v>0.49900990099009901</v>
      </c>
    </row>
    <row r="122" spans="1:8" ht="17.100000000000001" customHeight="1" x14ac:dyDescent="0.2">
      <c r="A122" s="2"/>
      <c r="B122" s="54"/>
      <c r="C122" s="54"/>
      <c r="D122" s="3" t="s">
        <v>38</v>
      </c>
      <c r="E122" s="4" t="s">
        <v>39</v>
      </c>
      <c r="F122" s="33" t="s">
        <v>220</v>
      </c>
      <c r="G122" s="5">
        <v>0</v>
      </c>
      <c r="H122" s="6">
        <f t="shared" si="4"/>
        <v>0</v>
      </c>
    </row>
    <row r="123" spans="1:8" ht="17.100000000000001" customHeight="1" x14ac:dyDescent="0.2">
      <c r="A123" s="9" t="s">
        <v>221</v>
      </c>
      <c r="B123" s="57"/>
      <c r="C123" s="57"/>
      <c r="D123" s="9"/>
      <c r="E123" s="10" t="s">
        <v>222</v>
      </c>
      <c r="F123" s="31" t="s">
        <v>223</v>
      </c>
      <c r="G123" s="11">
        <v>0</v>
      </c>
      <c r="H123" s="12">
        <f t="shared" si="4"/>
        <v>0</v>
      </c>
    </row>
    <row r="124" spans="1:8" ht="17.100000000000001" customHeight="1" x14ac:dyDescent="0.2">
      <c r="A124" s="1"/>
      <c r="B124" s="56" t="s">
        <v>224</v>
      </c>
      <c r="C124" s="56"/>
      <c r="D124" s="13"/>
      <c r="E124" s="14" t="s">
        <v>225</v>
      </c>
      <c r="F124" s="34" t="s">
        <v>223</v>
      </c>
      <c r="G124" s="15">
        <v>0</v>
      </c>
      <c r="H124" s="16">
        <f t="shared" si="4"/>
        <v>0</v>
      </c>
    </row>
    <row r="125" spans="1:8" ht="17.100000000000001" customHeight="1" x14ac:dyDescent="0.2">
      <c r="A125" s="2"/>
      <c r="B125" s="54"/>
      <c r="C125" s="54"/>
      <c r="D125" s="3" t="s">
        <v>35</v>
      </c>
      <c r="E125" s="4" t="s">
        <v>36</v>
      </c>
      <c r="F125" s="33" t="s">
        <v>223</v>
      </c>
      <c r="G125" s="5">
        <v>0</v>
      </c>
      <c r="H125" s="6">
        <f t="shared" si="4"/>
        <v>0</v>
      </c>
    </row>
    <row r="126" spans="1:8" ht="24.75" customHeight="1" x14ac:dyDescent="0.2">
      <c r="A126" s="9" t="s">
        <v>226</v>
      </c>
      <c r="B126" s="57"/>
      <c r="C126" s="57"/>
      <c r="D126" s="9"/>
      <c r="E126" s="10" t="s">
        <v>227</v>
      </c>
      <c r="F126" s="31" t="s">
        <v>228</v>
      </c>
      <c r="G126" s="11">
        <f>G129+G143+G147+G159</f>
        <v>104015.84</v>
      </c>
      <c r="H126" s="12">
        <f t="shared" si="4"/>
        <v>9.478889899411487E-2</v>
      </c>
    </row>
    <row r="127" spans="1:8" ht="17.100000000000001" customHeight="1" x14ac:dyDescent="0.2">
      <c r="A127" s="1"/>
      <c r="B127" s="56" t="s">
        <v>229</v>
      </c>
      <c r="C127" s="56"/>
      <c r="D127" s="13"/>
      <c r="E127" s="14" t="s">
        <v>230</v>
      </c>
      <c r="F127" s="34" t="s">
        <v>186</v>
      </c>
      <c r="G127" s="15">
        <v>0</v>
      </c>
      <c r="H127" s="16">
        <f t="shared" si="4"/>
        <v>0</v>
      </c>
    </row>
    <row r="128" spans="1:8" ht="17.100000000000001" customHeight="1" x14ac:dyDescent="0.2">
      <c r="A128" s="2"/>
      <c r="B128" s="54"/>
      <c r="C128" s="54"/>
      <c r="D128" s="3" t="s">
        <v>231</v>
      </c>
      <c r="E128" s="4" t="s">
        <v>232</v>
      </c>
      <c r="F128" s="33" t="s">
        <v>186</v>
      </c>
      <c r="G128" s="5">
        <v>0</v>
      </c>
      <c r="H128" s="6">
        <f t="shared" si="4"/>
        <v>0</v>
      </c>
    </row>
    <row r="129" spans="1:8" ht="17.100000000000001" customHeight="1" x14ac:dyDescent="0.2">
      <c r="A129" s="1"/>
      <c r="B129" s="56" t="s">
        <v>233</v>
      </c>
      <c r="C129" s="56"/>
      <c r="D129" s="13"/>
      <c r="E129" s="14" t="s">
        <v>234</v>
      </c>
      <c r="F129" s="34" t="s">
        <v>235</v>
      </c>
      <c r="G129" s="15">
        <f>SUM(G130:G142)</f>
        <v>71420.960000000006</v>
      </c>
      <c r="H129" s="16">
        <f t="shared" si="4"/>
        <v>7.1531261204777777E-2</v>
      </c>
    </row>
    <row r="130" spans="1:8" ht="17.100000000000001" customHeight="1" x14ac:dyDescent="0.2">
      <c r="A130" s="2"/>
      <c r="B130" s="54"/>
      <c r="C130" s="54"/>
      <c r="D130" s="3" t="s">
        <v>166</v>
      </c>
      <c r="E130" s="4" t="s">
        <v>167</v>
      </c>
      <c r="F130" s="33" t="s">
        <v>236</v>
      </c>
      <c r="G130" s="5">
        <v>8777</v>
      </c>
      <c r="H130" s="6">
        <f t="shared" si="4"/>
        <v>0.35108</v>
      </c>
    </row>
    <row r="131" spans="1:8" ht="17.100000000000001" customHeight="1" x14ac:dyDescent="0.2">
      <c r="A131" s="2"/>
      <c r="B131" s="54"/>
      <c r="C131" s="54"/>
      <c r="D131" s="3" t="s">
        <v>29</v>
      </c>
      <c r="E131" s="4" t="s">
        <v>30</v>
      </c>
      <c r="F131" s="33" t="s">
        <v>237</v>
      </c>
      <c r="G131" s="5">
        <v>461.7</v>
      </c>
      <c r="H131" s="6">
        <f t="shared" si="4"/>
        <v>0.49913513513513513</v>
      </c>
    </row>
    <row r="132" spans="1:8" ht="17.100000000000001" customHeight="1" x14ac:dyDescent="0.2">
      <c r="A132" s="2"/>
      <c r="B132" s="54"/>
      <c r="C132" s="54"/>
      <c r="D132" s="3" t="s">
        <v>32</v>
      </c>
      <c r="E132" s="4" t="s">
        <v>33</v>
      </c>
      <c r="F132" s="33" t="s">
        <v>238</v>
      </c>
      <c r="G132" s="5">
        <v>66.180000000000007</v>
      </c>
      <c r="H132" s="6">
        <f t="shared" si="4"/>
        <v>0.49759398496240609</v>
      </c>
    </row>
    <row r="133" spans="1:8" ht="17.100000000000001" customHeight="1" x14ac:dyDescent="0.2">
      <c r="A133" s="2"/>
      <c r="B133" s="54"/>
      <c r="C133" s="54"/>
      <c r="D133" s="3" t="s">
        <v>35</v>
      </c>
      <c r="E133" s="4" t="s">
        <v>36</v>
      </c>
      <c r="F133" s="33" t="s">
        <v>209</v>
      </c>
      <c r="G133" s="5">
        <v>19200</v>
      </c>
      <c r="H133" s="6">
        <f t="shared" si="4"/>
        <v>0.5</v>
      </c>
    </row>
    <row r="134" spans="1:8" ht="17.100000000000001" customHeight="1" x14ac:dyDescent="0.2">
      <c r="A134" s="2"/>
      <c r="B134" s="54"/>
      <c r="C134" s="54"/>
      <c r="D134" s="3" t="s">
        <v>38</v>
      </c>
      <c r="E134" s="4" t="s">
        <v>39</v>
      </c>
      <c r="F134" s="33" t="s">
        <v>239</v>
      </c>
      <c r="G134" s="5">
        <v>23276.81</v>
      </c>
      <c r="H134" s="6">
        <f t="shared" si="4"/>
        <v>0.39925917667238425</v>
      </c>
    </row>
    <row r="135" spans="1:8" ht="17.100000000000001" customHeight="1" x14ac:dyDescent="0.2">
      <c r="A135" s="2"/>
      <c r="B135" s="54"/>
      <c r="C135" s="54"/>
      <c r="D135" s="3" t="s">
        <v>61</v>
      </c>
      <c r="E135" s="4" t="s">
        <v>62</v>
      </c>
      <c r="F135" s="33" t="s">
        <v>240</v>
      </c>
      <c r="G135" s="5">
        <v>4998.3599999999997</v>
      </c>
      <c r="H135" s="6">
        <f t="shared" si="4"/>
        <v>0.38155419847328242</v>
      </c>
    </row>
    <row r="136" spans="1:8" ht="17.100000000000001" customHeight="1" x14ac:dyDescent="0.2">
      <c r="A136" s="2"/>
      <c r="B136" s="54"/>
      <c r="C136" s="54"/>
      <c r="D136" s="3" t="s">
        <v>97</v>
      </c>
      <c r="E136" s="4" t="s">
        <v>98</v>
      </c>
      <c r="F136" s="33" t="s">
        <v>241</v>
      </c>
      <c r="G136" s="5">
        <v>716.46</v>
      </c>
      <c r="H136" s="6">
        <f t="shared" si="4"/>
        <v>2.866183942073049E-2</v>
      </c>
    </row>
    <row r="137" spans="1:8" ht="17.100000000000001" customHeight="1" x14ac:dyDescent="0.2">
      <c r="A137" s="2"/>
      <c r="B137" s="54"/>
      <c r="C137" s="54"/>
      <c r="D137" s="3" t="s">
        <v>184</v>
      </c>
      <c r="E137" s="4" t="s">
        <v>185</v>
      </c>
      <c r="F137" s="33" t="s">
        <v>242</v>
      </c>
      <c r="G137" s="5">
        <v>3700.5</v>
      </c>
      <c r="H137" s="6">
        <f t="shared" si="4"/>
        <v>0.39580080005134022</v>
      </c>
    </row>
    <row r="138" spans="1:8" ht="24.75" customHeight="1" x14ac:dyDescent="0.2">
      <c r="A138" s="2"/>
      <c r="B138" s="54"/>
      <c r="C138" s="54"/>
      <c r="D138" s="3" t="s">
        <v>11</v>
      </c>
      <c r="E138" s="4" t="s">
        <v>12</v>
      </c>
      <c r="F138" s="33" t="s">
        <v>243</v>
      </c>
      <c r="G138" s="5">
        <v>7112.35</v>
      </c>
      <c r="H138" s="6">
        <f t="shared" si="4"/>
        <v>0.39078846153846158</v>
      </c>
    </row>
    <row r="139" spans="1:8" ht="17.100000000000001" customHeight="1" x14ac:dyDescent="0.2">
      <c r="A139" s="2"/>
      <c r="B139" s="54"/>
      <c r="C139" s="54"/>
      <c r="D139" s="3" t="s">
        <v>189</v>
      </c>
      <c r="E139" s="4" t="s">
        <v>190</v>
      </c>
      <c r="F139" s="33" t="s">
        <v>244</v>
      </c>
      <c r="G139" s="5">
        <v>0</v>
      </c>
      <c r="H139" s="6">
        <f t="shared" si="4"/>
        <v>0</v>
      </c>
    </row>
    <row r="140" spans="1:8" ht="17.100000000000001" customHeight="1" x14ac:dyDescent="0.2">
      <c r="A140" s="2"/>
      <c r="B140" s="54"/>
      <c r="C140" s="54"/>
      <c r="D140" s="3" t="s">
        <v>42</v>
      </c>
      <c r="E140" s="4" t="s">
        <v>43</v>
      </c>
      <c r="F140" s="33" t="s">
        <v>245</v>
      </c>
      <c r="G140" s="5">
        <v>2961.6</v>
      </c>
      <c r="H140" s="6">
        <f t="shared" si="4"/>
        <v>0.30364173228346453</v>
      </c>
    </row>
    <row r="141" spans="1:8" ht="23.25" customHeight="1" x14ac:dyDescent="0.2">
      <c r="A141" s="2"/>
      <c r="B141" s="54"/>
      <c r="C141" s="54"/>
      <c r="D141" s="3" t="s">
        <v>200</v>
      </c>
      <c r="E141" s="4" t="s">
        <v>201</v>
      </c>
      <c r="F141" s="33" t="s">
        <v>244</v>
      </c>
      <c r="G141" s="5">
        <v>150</v>
      </c>
      <c r="H141" s="6">
        <f t="shared" si="4"/>
        <v>1</v>
      </c>
    </row>
    <row r="142" spans="1:8" ht="17.100000000000001" customHeight="1" x14ac:dyDescent="0.2">
      <c r="A142" s="2"/>
      <c r="B142" s="54"/>
      <c r="C142" s="54"/>
      <c r="D142" s="3" t="s">
        <v>135</v>
      </c>
      <c r="E142" s="4" t="s">
        <v>136</v>
      </c>
      <c r="F142" s="33" t="s">
        <v>246</v>
      </c>
      <c r="G142" s="5">
        <v>0</v>
      </c>
      <c r="H142" s="6">
        <f t="shared" si="4"/>
        <v>0</v>
      </c>
    </row>
    <row r="143" spans="1:8" ht="17.100000000000001" customHeight="1" x14ac:dyDescent="0.2">
      <c r="A143" s="1"/>
      <c r="B143" s="56" t="s">
        <v>247</v>
      </c>
      <c r="C143" s="56"/>
      <c r="D143" s="13"/>
      <c r="E143" s="14" t="s">
        <v>248</v>
      </c>
      <c r="F143" s="34" t="s">
        <v>249</v>
      </c>
      <c r="G143" s="15">
        <v>2758.62</v>
      </c>
      <c r="H143" s="16">
        <f t="shared" si="4"/>
        <v>0.64153953488372095</v>
      </c>
    </row>
    <row r="144" spans="1:8" ht="17.100000000000001" customHeight="1" x14ac:dyDescent="0.2">
      <c r="A144" s="2"/>
      <c r="B144" s="54"/>
      <c r="C144" s="54"/>
      <c r="D144" s="3" t="s">
        <v>35</v>
      </c>
      <c r="E144" s="4" t="s">
        <v>36</v>
      </c>
      <c r="F144" s="33" t="s">
        <v>250</v>
      </c>
      <c r="G144" s="5">
        <v>0</v>
      </c>
      <c r="H144" s="6">
        <f t="shared" ref="H144:H175" si="5">G144/F144</f>
        <v>0</v>
      </c>
    </row>
    <row r="145" spans="1:8" ht="17.100000000000001" customHeight="1" x14ac:dyDescent="0.2">
      <c r="A145" s="2"/>
      <c r="B145" s="54"/>
      <c r="C145" s="54"/>
      <c r="D145" s="3" t="s">
        <v>38</v>
      </c>
      <c r="E145" s="4" t="s">
        <v>39</v>
      </c>
      <c r="F145" s="33" t="s">
        <v>251</v>
      </c>
      <c r="G145" s="5">
        <v>2758.62</v>
      </c>
      <c r="H145" s="6">
        <f t="shared" si="5"/>
        <v>0.83594545454545455</v>
      </c>
    </row>
    <row r="146" spans="1:8" ht="17.100000000000001" customHeight="1" x14ac:dyDescent="0.2">
      <c r="A146" s="2"/>
      <c r="B146" s="54"/>
      <c r="C146" s="54"/>
      <c r="D146" s="3" t="s">
        <v>11</v>
      </c>
      <c r="E146" s="4" t="s">
        <v>12</v>
      </c>
      <c r="F146" s="33" t="s">
        <v>250</v>
      </c>
      <c r="G146" s="5">
        <v>0</v>
      </c>
      <c r="H146" s="6">
        <f t="shared" si="5"/>
        <v>0</v>
      </c>
    </row>
    <row r="147" spans="1:8" ht="17.100000000000001" customHeight="1" x14ac:dyDescent="0.2">
      <c r="A147" s="1"/>
      <c r="B147" s="56" t="s">
        <v>252</v>
      </c>
      <c r="C147" s="56"/>
      <c r="D147" s="13"/>
      <c r="E147" s="14" t="s">
        <v>253</v>
      </c>
      <c r="F147" s="34" t="s">
        <v>254</v>
      </c>
      <c r="G147" s="15">
        <f>SUM(G148:G158)</f>
        <v>29836.26</v>
      </c>
      <c r="H147" s="16">
        <f t="shared" si="5"/>
        <v>0.47296081415255847</v>
      </c>
    </row>
    <row r="148" spans="1:8" ht="17.100000000000001" customHeight="1" x14ac:dyDescent="0.2">
      <c r="A148" s="2"/>
      <c r="B148" s="54"/>
      <c r="C148" s="54"/>
      <c r="D148" s="3" t="s">
        <v>26</v>
      </c>
      <c r="E148" s="4" t="s">
        <v>27</v>
      </c>
      <c r="F148" s="33" t="s">
        <v>255</v>
      </c>
      <c r="G148" s="5">
        <v>17880.68</v>
      </c>
      <c r="H148" s="6">
        <f t="shared" si="5"/>
        <v>0.4533640973630832</v>
      </c>
    </row>
    <row r="149" spans="1:8" ht="17.100000000000001" customHeight="1" x14ac:dyDescent="0.2">
      <c r="A149" s="2"/>
      <c r="B149" s="54"/>
      <c r="C149" s="54"/>
      <c r="D149" s="3" t="s">
        <v>54</v>
      </c>
      <c r="E149" s="4" t="s">
        <v>55</v>
      </c>
      <c r="F149" s="33" t="s">
        <v>256</v>
      </c>
      <c r="G149" s="5">
        <v>2792.11</v>
      </c>
      <c r="H149" s="6">
        <f t="shared" si="5"/>
        <v>1</v>
      </c>
    </row>
    <row r="150" spans="1:8" ht="17.100000000000001" customHeight="1" x14ac:dyDescent="0.2">
      <c r="A150" s="2"/>
      <c r="B150" s="54"/>
      <c r="C150" s="54"/>
      <c r="D150" s="3" t="s">
        <v>29</v>
      </c>
      <c r="E150" s="4" t="s">
        <v>30</v>
      </c>
      <c r="F150" s="33" t="s">
        <v>257</v>
      </c>
      <c r="G150" s="5">
        <v>3508.73</v>
      </c>
      <c r="H150" s="6">
        <f t="shared" si="5"/>
        <v>0.48064794520547943</v>
      </c>
    </row>
    <row r="151" spans="1:8" ht="17.100000000000001" customHeight="1" x14ac:dyDescent="0.2">
      <c r="A151" s="2"/>
      <c r="B151" s="54"/>
      <c r="C151" s="54"/>
      <c r="D151" s="3" t="s">
        <v>32</v>
      </c>
      <c r="E151" s="4" t="s">
        <v>33</v>
      </c>
      <c r="F151" s="33" t="s">
        <v>258</v>
      </c>
      <c r="G151" s="5">
        <v>502.73</v>
      </c>
      <c r="H151" s="6">
        <f t="shared" si="5"/>
        <v>0.47879047619047621</v>
      </c>
    </row>
    <row r="152" spans="1:8" ht="17.100000000000001" customHeight="1" x14ac:dyDescent="0.2">
      <c r="A152" s="2"/>
      <c r="B152" s="54"/>
      <c r="C152" s="54"/>
      <c r="D152" s="3" t="s">
        <v>38</v>
      </c>
      <c r="E152" s="4" t="s">
        <v>39</v>
      </c>
      <c r="F152" s="33" t="s">
        <v>259</v>
      </c>
      <c r="G152" s="5">
        <v>2767.1</v>
      </c>
      <c r="H152" s="6">
        <f t="shared" si="5"/>
        <v>0.37353416424919916</v>
      </c>
    </row>
    <row r="153" spans="1:8" ht="17.100000000000001" customHeight="1" x14ac:dyDescent="0.2">
      <c r="A153" s="2"/>
      <c r="B153" s="54"/>
      <c r="C153" s="54"/>
      <c r="D153" s="3" t="s">
        <v>184</v>
      </c>
      <c r="E153" s="4" t="s">
        <v>185</v>
      </c>
      <c r="F153" s="33" t="s">
        <v>260</v>
      </c>
      <c r="G153" s="5">
        <v>0</v>
      </c>
      <c r="H153" s="6">
        <f t="shared" si="5"/>
        <v>0</v>
      </c>
    </row>
    <row r="154" spans="1:8" ht="17.100000000000001" customHeight="1" x14ac:dyDescent="0.2">
      <c r="A154" s="2"/>
      <c r="B154" s="54"/>
      <c r="C154" s="54"/>
      <c r="D154" s="3" t="s">
        <v>11</v>
      </c>
      <c r="E154" s="4" t="s">
        <v>12</v>
      </c>
      <c r="F154" s="33" t="s">
        <v>261</v>
      </c>
      <c r="G154" s="5">
        <v>754.99</v>
      </c>
      <c r="H154" s="6">
        <f t="shared" si="5"/>
        <v>0.44411176470588237</v>
      </c>
    </row>
    <row r="155" spans="1:8" ht="22.5" customHeight="1" x14ac:dyDescent="0.2">
      <c r="A155" s="2"/>
      <c r="B155" s="54"/>
      <c r="C155" s="54"/>
      <c r="D155" s="3" t="s">
        <v>65</v>
      </c>
      <c r="E155" s="4" t="s">
        <v>66</v>
      </c>
      <c r="F155" s="33" t="s">
        <v>59</v>
      </c>
      <c r="G155" s="5">
        <v>454.92</v>
      </c>
      <c r="H155" s="6">
        <f t="shared" si="5"/>
        <v>0.45491999999999999</v>
      </c>
    </row>
    <row r="156" spans="1:8" ht="17.100000000000001" customHeight="1" x14ac:dyDescent="0.2">
      <c r="A156" s="2"/>
      <c r="B156" s="54"/>
      <c r="C156" s="54"/>
      <c r="D156" s="3" t="s">
        <v>42</v>
      </c>
      <c r="E156" s="4" t="s">
        <v>43</v>
      </c>
      <c r="F156" s="33" t="s">
        <v>262</v>
      </c>
      <c r="G156" s="5">
        <v>0</v>
      </c>
      <c r="H156" s="6">
        <f t="shared" si="5"/>
        <v>0</v>
      </c>
    </row>
    <row r="157" spans="1:8" ht="22.5" customHeight="1" x14ac:dyDescent="0.2">
      <c r="A157" s="2"/>
      <c r="B157" s="54"/>
      <c r="C157" s="54"/>
      <c r="D157" s="3" t="s">
        <v>69</v>
      </c>
      <c r="E157" s="4" t="s">
        <v>70</v>
      </c>
      <c r="F157" s="33" t="s">
        <v>263</v>
      </c>
      <c r="G157" s="5">
        <v>875</v>
      </c>
      <c r="H157" s="6">
        <f t="shared" si="5"/>
        <v>0.79981718464351004</v>
      </c>
    </row>
    <row r="158" spans="1:8" ht="24" customHeight="1" x14ac:dyDescent="0.2">
      <c r="A158" s="2"/>
      <c r="B158" s="54"/>
      <c r="C158" s="54"/>
      <c r="D158" s="3" t="s">
        <v>200</v>
      </c>
      <c r="E158" s="4" t="s">
        <v>201</v>
      </c>
      <c r="F158" s="33" t="s">
        <v>264</v>
      </c>
      <c r="G158" s="5">
        <v>300</v>
      </c>
      <c r="H158" s="6">
        <f t="shared" si="5"/>
        <v>1</v>
      </c>
    </row>
    <row r="159" spans="1:8" ht="20.100000000000001" customHeight="1" x14ac:dyDescent="0.2">
      <c r="A159" s="1"/>
      <c r="B159" s="56" t="s">
        <v>265</v>
      </c>
      <c r="C159" s="56"/>
      <c r="D159" s="13"/>
      <c r="E159" s="14" t="s">
        <v>24</v>
      </c>
      <c r="F159" s="34" t="s">
        <v>266</v>
      </c>
      <c r="G159" s="15">
        <v>0</v>
      </c>
      <c r="H159" s="16">
        <f t="shared" si="5"/>
        <v>0</v>
      </c>
    </row>
    <row r="160" spans="1:8" ht="58.5" customHeight="1" x14ac:dyDescent="0.2">
      <c r="A160" s="2"/>
      <c r="B160" s="54"/>
      <c r="C160" s="54"/>
      <c r="D160" s="3" t="s">
        <v>267</v>
      </c>
      <c r="E160" s="4" t="s">
        <v>268</v>
      </c>
      <c r="F160" s="33" t="s">
        <v>266</v>
      </c>
      <c r="G160" s="5">
        <v>0</v>
      </c>
      <c r="H160" s="6">
        <f t="shared" si="5"/>
        <v>0</v>
      </c>
    </row>
    <row r="161" spans="1:8" ht="20.100000000000001" customHeight="1" x14ac:dyDescent="0.2">
      <c r="A161" s="9" t="s">
        <v>269</v>
      </c>
      <c r="B161" s="57"/>
      <c r="C161" s="57"/>
      <c r="D161" s="9"/>
      <c r="E161" s="10" t="s">
        <v>270</v>
      </c>
      <c r="F161" s="31" t="s">
        <v>271</v>
      </c>
      <c r="G161" s="11">
        <v>55704</v>
      </c>
      <c r="H161" s="12">
        <f t="shared" si="5"/>
        <v>0.4077891654465593</v>
      </c>
    </row>
    <row r="162" spans="1:8" ht="23.25" customHeight="1" x14ac:dyDescent="0.2">
      <c r="A162" s="1"/>
      <c r="B162" s="56" t="s">
        <v>272</v>
      </c>
      <c r="C162" s="56"/>
      <c r="D162" s="13"/>
      <c r="E162" s="14" t="s">
        <v>273</v>
      </c>
      <c r="F162" s="34" t="s">
        <v>271</v>
      </c>
      <c r="G162" s="15">
        <v>55704</v>
      </c>
      <c r="H162" s="16">
        <f t="shared" si="5"/>
        <v>0.4077891654465593</v>
      </c>
    </row>
    <row r="163" spans="1:8" ht="23.25" customHeight="1" x14ac:dyDescent="0.2">
      <c r="A163" s="2"/>
      <c r="B163" s="54"/>
      <c r="C163" s="54"/>
      <c r="D163" s="3" t="s">
        <v>274</v>
      </c>
      <c r="E163" s="4" t="s">
        <v>275</v>
      </c>
      <c r="F163" s="33" t="s">
        <v>276</v>
      </c>
      <c r="G163" s="5">
        <v>13800</v>
      </c>
      <c r="H163" s="6">
        <f t="shared" si="5"/>
        <v>0.88461538461538458</v>
      </c>
    </row>
    <row r="164" spans="1:8" ht="36" customHeight="1" x14ac:dyDescent="0.2">
      <c r="A164" s="2"/>
      <c r="B164" s="54"/>
      <c r="C164" s="54"/>
      <c r="D164" s="3" t="s">
        <v>277</v>
      </c>
      <c r="E164" s="4" t="s">
        <v>278</v>
      </c>
      <c r="F164" s="33" t="s">
        <v>279</v>
      </c>
      <c r="G164" s="5">
        <v>41904</v>
      </c>
      <c r="H164" s="6">
        <f t="shared" si="5"/>
        <v>0.34631404958677686</v>
      </c>
    </row>
    <row r="165" spans="1:8" ht="17.100000000000001" customHeight="1" x14ac:dyDescent="0.2">
      <c r="A165" s="9" t="s">
        <v>280</v>
      </c>
      <c r="B165" s="57"/>
      <c r="C165" s="57"/>
      <c r="D165" s="9"/>
      <c r="E165" s="10" t="s">
        <v>281</v>
      </c>
      <c r="F165" s="31" t="s">
        <v>282</v>
      </c>
      <c r="G165" s="11">
        <v>0</v>
      </c>
      <c r="H165" s="12">
        <f t="shared" si="5"/>
        <v>0</v>
      </c>
    </row>
    <row r="166" spans="1:8" ht="17.100000000000001" customHeight="1" x14ac:dyDescent="0.2">
      <c r="A166" s="1"/>
      <c r="B166" s="56" t="s">
        <v>283</v>
      </c>
      <c r="C166" s="56"/>
      <c r="D166" s="13"/>
      <c r="E166" s="14" t="s">
        <v>284</v>
      </c>
      <c r="F166" s="34" t="s">
        <v>282</v>
      </c>
      <c r="G166" s="15">
        <v>0</v>
      </c>
      <c r="H166" s="16">
        <f t="shared" si="5"/>
        <v>0</v>
      </c>
    </row>
    <row r="167" spans="1:8" ht="17.100000000000001" customHeight="1" x14ac:dyDescent="0.2">
      <c r="A167" s="2"/>
      <c r="B167" s="54"/>
      <c r="C167" s="54"/>
      <c r="D167" s="3" t="s">
        <v>285</v>
      </c>
      <c r="E167" s="4" t="s">
        <v>286</v>
      </c>
      <c r="F167" s="33" t="s">
        <v>282</v>
      </c>
      <c r="G167" s="5">
        <v>0</v>
      </c>
      <c r="H167" s="6">
        <f t="shared" si="5"/>
        <v>0</v>
      </c>
    </row>
    <row r="168" spans="1:8" ht="17.100000000000001" customHeight="1" x14ac:dyDescent="0.2">
      <c r="A168" s="9" t="s">
        <v>287</v>
      </c>
      <c r="B168" s="57"/>
      <c r="C168" s="57"/>
      <c r="D168" s="9"/>
      <c r="E168" s="10" t="s">
        <v>288</v>
      </c>
      <c r="F168" s="31" t="s">
        <v>289</v>
      </c>
      <c r="G168" s="11">
        <f>G169+G187+G201+G205+G224+G229+G232+G244+G253</f>
        <v>3307100.66</v>
      </c>
      <c r="H168" s="12">
        <f t="shared" si="5"/>
        <v>0.5285368716364135</v>
      </c>
    </row>
    <row r="169" spans="1:8" ht="17.100000000000001" customHeight="1" x14ac:dyDescent="0.2">
      <c r="A169" s="1"/>
      <c r="B169" s="56" t="s">
        <v>290</v>
      </c>
      <c r="C169" s="56"/>
      <c r="D169" s="13"/>
      <c r="E169" s="14" t="s">
        <v>291</v>
      </c>
      <c r="F169" s="34" t="s">
        <v>292</v>
      </c>
      <c r="G169" s="15">
        <f>SUM(G170:G186)</f>
        <v>1761632.0799999998</v>
      </c>
      <c r="H169" s="16">
        <f t="shared" si="5"/>
        <v>0.52707118741378112</v>
      </c>
    </row>
    <row r="170" spans="1:8" ht="17.100000000000001" customHeight="1" x14ac:dyDescent="0.2">
      <c r="A170" s="2"/>
      <c r="B170" s="54"/>
      <c r="C170" s="54"/>
      <c r="D170" s="3" t="s">
        <v>50</v>
      </c>
      <c r="E170" s="4" t="s">
        <v>51</v>
      </c>
      <c r="F170" s="33" t="s">
        <v>293</v>
      </c>
      <c r="G170" s="5">
        <v>62846.55</v>
      </c>
      <c r="H170" s="6">
        <f t="shared" si="5"/>
        <v>0.47509079759461598</v>
      </c>
    </row>
    <row r="171" spans="1:8" ht="17.100000000000001" customHeight="1" x14ac:dyDescent="0.2">
      <c r="A171" s="2"/>
      <c r="B171" s="54"/>
      <c r="C171" s="54"/>
      <c r="D171" s="3" t="s">
        <v>26</v>
      </c>
      <c r="E171" s="4" t="s">
        <v>27</v>
      </c>
      <c r="F171" s="33" t="s">
        <v>294</v>
      </c>
      <c r="G171" s="5">
        <v>1006464.15</v>
      </c>
      <c r="H171" s="6">
        <f t="shared" si="5"/>
        <v>0.47996468764716876</v>
      </c>
    </row>
    <row r="172" spans="1:8" ht="17.100000000000001" customHeight="1" x14ac:dyDescent="0.2">
      <c r="A172" s="2"/>
      <c r="B172" s="54"/>
      <c r="C172" s="54"/>
      <c r="D172" s="3" t="s">
        <v>54</v>
      </c>
      <c r="E172" s="4" t="s">
        <v>55</v>
      </c>
      <c r="F172" s="33" t="s">
        <v>295</v>
      </c>
      <c r="G172" s="5">
        <v>163452.46</v>
      </c>
      <c r="H172" s="6">
        <f t="shared" si="5"/>
        <v>0.99998446055489276</v>
      </c>
    </row>
    <row r="173" spans="1:8" ht="17.100000000000001" customHeight="1" x14ac:dyDescent="0.2">
      <c r="A173" s="2"/>
      <c r="B173" s="54"/>
      <c r="C173" s="54"/>
      <c r="D173" s="3" t="s">
        <v>29</v>
      </c>
      <c r="E173" s="4" t="s">
        <v>30</v>
      </c>
      <c r="F173" s="33" t="s">
        <v>296</v>
      </c>
      <c r="G173" s="5">
        <v>208653.62</v>
      </c>
      <c r="H173" s="6">
        <f t="shared" si="5"/>
        <v>0.51882559517078108</v>
      </c>
    </row>
    <row r="174" spans="1:8" ht="17.100000000000001" customHeight="1" x14ac:dyDescent="0.2">
      <c r="A174" s="2"/>
      <c r="B174" s="54"/>
      <c r="C174" s="54"/>
      <c r="D174" s="3" t="s">
        <v>32</v>
      </c>
      <c r="E174" s="4" t="s">
        <v>33</v>
      </c>
      <c r="F174" s="33" t="s">
        <v>297</v>
      </c>
      <c r="G174" s="5">
        <v>25621.06</v>
      </c>
      <c r="H174" s="6">
        <f t="shared" si="5"/>
        <v>0.47572386133650224</v>
      </c>
    </row>
    <row r="175" spans="1:8" ht="17.100000000000001" customHeight="1" x14ac:dyDescent="0.2">
      <c r="A175" s="2"/>
      <c r="B175" s="54"/>
      <c r="C175" s="54"/>
      <c r="D175" s="3" t="s">
        <v>38</v>
      </c>
      <c r="E175" s="4" t="s">
        <v>39</v>
      </c>
      <c r="F175" s="33" t="s">
        <v>298</v>
      </c>
      <c r="G175" s="5">
        <v>38937.760000000002</v>
      </c>
      <c r="H175" s="6">
        <f t="shared" si="5"/>
        <v>0.65074135971655866</v>
      </c>
    </row>
    <row r="176" spans="1:8" ht="17.100000000000001" customHeight="1" x14ac:dyDescent="0.2">
      <c r="A176" s="2"/>
      <c r="B176" s="54"/>
      <c r="C176" s="54"/>
      <c r="D176" s="3" t="s">
        <v>301</v>
      </c>
      <c r="E176" s="4" t="s">
        <v>302</v>
      </c>
      <c r="F176" s="33" t="s">
        <v>183</v>
      </c>
      <c r="G176" s="5">
        <v>5144.24</v>
      </c>
      <c r="H176" s="6">
        <f t="shared" ref="H176:H185" si="6">G176/F176</f>
        <v>0.57158222222222221</v>
      </c>
    </row>
    <row r="177" spans="1:9" ht="17.100000000000001" customHeight="1" x14ac:dyDescent="0.2">
      <c r="A177" s="2"/>
      <c r="B177" s="54"/>
      <c r="C177" s="54"/>
      <c r="D177" s="3" t="s">
        <v>61</v>
      </c>
      <c r="E177" s="4" t="s">
        <v>62</v>
      </c>
      <c r="F177" s="33" t="s">
        <v>303</v>
      </c>
      <c r="G177" s="5">
        <v>104879.4</v>
      </c>
      <c r="H177" s="6">
        <f t="shared" si="6"/>
        <v>0.56175361542581681</v>
      </c>
    </row>
    <row r="178" spans="1:9" ht="17.100000000000001" customHeight="1" x14ac:dyDescent="0.2">
      <c r="A178" s="2"/>
      <c r="B178" s="54"/>
      <c r="C178" s="54"/>
      <c r="D178" s="3" t="s">
        <v>97</v>
      </c>
      <c r="E178" s="4" t="s">
        <v>98</v>
      </c>
      <c r="F178" s="33" t="s">
        <v>304</v>
      </c>
      <c r="G178" s="5">
        <v>6100.43</v>
      </c>
      <c r="H178" s="6">
        <f t="shared" si="6"/>
        <v>0.38367484276729563</v>
      </c>
    </row>
    <row r="179" spans="1:9" ht="17.100000000000001" customHeight="1" x14ac:dyDescent="0.2">
      <c r="A179" s="2"/>
      <c r="B179" s="54"/>
      <c r="C179" s="54"/>
      <c r="D179" s="3" t="s">
        <v>184</v>
      </c>
      <c r="E179" s="4" t="s">
        <v>185</v>
      </c>
      <c r="F179" s="33" t="s">
        <v>186</v>
      </c>
      <c r="G179" s="5">
        <v>548.4</v>
      </c>
      <c r="H179" s="6">
        <f t="shared" si="6"/>
        <v>0.36559999999999998</v>
      </c>
    </row>
    <row r="180" spans="1:9" ht="17.100000000000001" customHeight="1" x14ac:dyDescent="0.2">
      <c r="A180" s="2"/>
      <c r="B180" s="54"/>
      <c r="C180" s="54"/>
      <c r="D180" s="3" t="s">
        <v>11</v>
      </c>
      <c r="E180" s="4" t="s">
        <v>12</v>
      </c>
      <c r="F180" s="33" t="s">
        <v>305</v>
      </c>
      <c r="G180" s="5">
        <v>24873.82</v>
      </c>
      <c r="H180" s="6">
        <f t="shared" si="6"/>
        <v>0.42971840232188513</v>
      </c>
    </row>
    <row r="181" spans="1:9" ht="17.100000000000001" customHeight="1" x14ac:dyDescent="0.2">
      <c r="A181" s="2"/>
      <c r="B181" s="54"/>
      <c r="C181" s="54"/>
      <c r="D181" s="3" t="s">
        <v>65</v>
      </c>
      <c r="E181" s="4" t="s">
        <v>66</v>
      </c>
      <c r="F181" s="33" t="s">
        <v>306</v>
      </c>
      <c r="G181" s="5">
        <v>4511.62</v>
      </c>
      <c r="H181" s="6">
        <f t="shared" si="6"/>
        <v>0.42967809523809525</v>
      </c>
    </row>
    <row r="182" spans="1:9" ht="16.5" customHeight="1" x14ac:dyDescent="0.2">
      <c r="A182" s="2"/>
      <c r="B182" s="54"/>
      <c r="C182" s="54"/>
      <c r="D182" s="3" t="s">
        <v>189</v>
      </c>
      <c r="E182" s="4" t="s">
        <v>190</v>
      </c>
      <c r="F182" s="33" t="s">
        <v>307</v>
      </c>
      <c r="G182" s="5">
        <v>1227.74</v>
      </c>
      <c r="H182" s="6">
        <f t="shared" si="6"/>
        <v>0.40924666666666665</v>
      </c>
    </row>
    <row r="183" spans="1:9" s="29" customFormat="1" ht="16.5" customHeight="1" x14ac:dyDescent="0.2">
      <c r="A183" s="2"/>
      <c r="B183" s="54"/>
      <c r="C183" s="54"/>
      <c r="D183" s="3" t="s">
        <v>42</v>
      </c>
      <c r="E183" s="4" t="s">
        <v>43</v>
      </c>
      <c r="F183" s="33" t="s">
        <v>308</v>
      </c>
      <c r="G183" s="5">
        <v>3023</v>
      </c>
      <c r="H183" s="6">
        <f t="shared" si="6"/>
        <v>0.65717391304347827</v>
      </c>
      <c r="I183"/>
    </row>
    <row r="184" spans="1:9" ht="17.100000000000001" customHeight="1" x14ac:dyDescent="0.2">
      <c r="A184" s="2"/>
      <c r="B184" s="54"/>
      <c r="C184" s="54"/>
      <c r="D184" s="3" t="s">
        <v>69</v>
      </c>
      <c r="E184" s="4" t="s">
        <v>70</v>
      </c>
      <c r="F184" s="33" t="s">
        <v>309</v>
      </c>
      <c r="G184" s="5">
        <v>104436.83</v>
      </c>
      <c r="H184" s="6">
        <f t="shared" si="6"/>
        <v>0.73718989561782933</v>
      </c>
    </row>
    <row r="185" spans="1:9" ht="21.75" customHeight="1" x14ac:dyDescent="0.2">
      <c r="A185" s="2"/>
      <c r="B185" s="54"/>
      <c r="C185" s="54"/>
      <c r="D185" s="3" t="s">
        <v>200</v>
      </c>
      <c r="E185" s="4" t="s">
        <v>201</v>
      </c>
      <c r="F185" s="33" t="s">
        <v>307</v>
      </c>
      <c r="G185" s="5">
        <v>0</v>
      </c>
      <c r="H185" s="6">
        <f t="shared" si="6"/>
        <v>0</v>
      </c>
    </row>
    <row r="186" spans="1:9" ht="17.100000000000001" customHeight="1" x14ac:dyDescent="0.2">
      <c r="A186" s="32"/>
      <c r="B186" s="43"/>
      <c r="C186" s="44"/>
      <c r="D186" s="3" t="s">
        <v>607</v>
      </c>
      <c r="E186" s="4"/>
      <c r="F186" s="33" t="s">
        <v>608</v>
      </c>
      <c r="G186" s="5">
        <v>911</v>
      </c>
      <c r="H186" s="6">
        <v>0</v>
      </c>
      <c r="I186" s="29"/>
    </row>
    <row r="187" spans="1:9" ht="17.100000000000001" customHeight="1" x14ac:dyDescent="0.2">
      <c r="A187" s="1"/>
      <c r="B187" s="56" t="s">
        <v>310</v>
      </c>
      <c r="C187" s="56"/>
      <c r="D187" s="13"/>
      <c r="E187" s="14" t="s">
        <v>311</v>
      </c>
      <c r="F187" s="34" t="s">
        <v>312</v>
      </c>
      <c r="G187" s="15">
        <f>SUM(G188:G200)</f>
        <v>78376.61</v>
      </c>
      <c r="H187" s="16">
        <f t="shared" ref="H187:H222" si="7">G187/F187</f>
        <v>0.45538408352749099</v>
      </c>
    </row>
    <row r="188" spans="1:9" ht="17.100000000000001" customHeight="1" x14ac:dyDescent="0.2">
      <c r="A188" s="2"/>
      <c r="B188" s="54"/>
      <c r="C188" s="54"/>
      <c r="D188" s="3" t="s">
        <v>50</v>
      </c>
      <c r="E188" s="4" t="s">
        <v>51</v>
      </c>
      <c r="F188" s="33" t="s">
        <v>313</v>
      </c>
      <c r="G188" s="5">
        <v>3574.6</v>
      </c>
      <c r="H188" s="6">
        <f t="shared" si="7"/>
        <v>0.40899313501144163</v>
      </c>
    </row>
    <row r="189" spans="1:9" ht="17.100000000000001" customHeight="1" x14ac:dyDescent="0.2">
      <c r="A189" s="2"/>
      <c r="B189" s="54"/>
      <c r="C189" s="54"/>
      <c r="D189" s="3" t="s">
        <v>26</v>
      </c>
      <c r="E189" s="4" t="s">
        <v>27</v>
      </c>
      <c r="F189" s="33" t="s">
        <v>314</v>
      </c>
      <c r="G189" s="5">
        <v>43599.85</v>
      </c>
      <c r="H189" s="6">
        <f t="shared" si="7"/>
        <v>0.42097394007859495</v>
      </c>
    </row>
    <row r="190" spans="1:9" ht="17.100000000000001" customHeight="1" x14ac:dyDescent="0.2">
      <c r="A190" s="2"/>
      <c r="B190" s="54"/>
      <c r="C190" s="54"/>
      <c r="D190" s="3" t="s">
        <v>54</v>
      </c>
      <c r="E190" s="4" t="s">
        <v>55</v>
      </c>
      <c r="F190" s="33" t="s">
        <v>315</v>
      </c>
      <c r="G190" s="5">
        <v>6779.12</v>
      </c>
      <c r="H190" s="6">
        <f t="shared" si="7"/>
        <v>0.99987020648967551</v>
      </c>
    </row>
    <row r="191" spans="1:9" ht="17.100000000000001" customHeight="1" x14ac:dyDescent="0.2">
      <c r="A191" s="2"/>
      <c r="B191" s="54"/>
      <c r="C191" s="54"/>
      <c r="D191" s="3" t="s">
        <v>29</v>
      </c>
      <c r="E191" s="4" t="s">
        <v>30</v>
      </c>
      <c r="F191" s="33" t="s">
        <v>316</v>
      </c>
      <c r="G191" s="5">
        <v>8888.93</v>
      </c>
      <c r="H191" s="6">
        <f t="shared" si="7"/>
        <v>0.39594342984409803</v>
      </c>
    </row>
    <row r="192" spans="1:9" ht="17.100000000000001" customHeight="1" x14ac:dyDescent="0.2">
      <c r="A192" s="2"/>
      <c r="B192" s="54"/>
      <c r="C192" s="54"/>
      <c r="D192" s="3" t="s">
        <v>32</v>
      </c>
      <c r="E192" s="4" t="s">
        <v>33</v>
      </c>
      <c r="F192" s="33" t="s">
        <v>317</v>
      </c>
      <c r="G192" s="5">
        <v>1269.92</v>
      </c>
      <c r="H192" s="6">
        <f t="shared" si="7"/>
        <v>0.39438509316770187</v>
      </c>
    </row>
    <row r="193" spans="1:8" ht="17.100000000000001" customHeight="1" x14ac:dyDescent="0.2">
      <c r="A193" s="2"/>
      <c r="B193" s="54"/>
      <c r="C193" s="54"/>
      <c r="D193" s="3" t="s">
        <v>38</v>
      </c>
      <c r="E193" s="4" t="s">
        <v>39</v>
      </c>
      <c r="F193" s="33" t="s">
        <v>186</v>
      </c>
      <c r="G193" s="5">
        <v>452.88</v>
      </c>
      <c r="H193" s="6">
        <f t="shared" si="7"/>
        <v>0.30192000000000002</v>
      </c>
    </row>
    <row r="194" spans="1:8" ht="17.100000000000001" customHeight="1" x14ac:dyDescent="0.2">
      <c r="A194" s="2"/>
      <c r="B194" s="54"/>
      <c r="C194" s="54"/>
      <c r="D194" s="3" t="s">
        <v>301</v>
      </c>
      <c r="E194" s="4" t="s">
        <v>302</v>
      </c>
      <c r="F194" s="33" t="s">
        <v>250</v>
      </c>
      <c r="G194" s="5">
        <v>485.6</v>
      </c>
      <c r="H194" s="6">
        <f t="shared" si="7"/>
        <v>0.97120000000000006</v>
      </c>
    </row>
    <row r="195" spans="1:8" ht="17.100000000000001" customHeight="1" x14ac:dyDescent="0.2">
      <c r="A195" s="2"/>
      <c r="B195" s="54"/>
      <c r="C195" s="54"/>
      <c r="D195" s="3" t="s">
        <v>61</v>
      </c>
      <c r="E195" s="4" t="s">
        <v>62</v>
      </c>
      <c r="F195" s="33" t="s">
        <v>318</v>
      </c>
      <c r="G195" s="5">
        <v>8740.39</v>
      </c>
      <c r="H195" s="6">
        <f t="shared" si="7"/>
        <v>0.65265755675029868</v>
      </c>
    </row>
    <row r="196" spans="1:8" ht="17.100000000000001" customHeight="1" x14ac:dyDescent="0.2">
      <c r="A196" s="2"/>
      <c r="B196" s="54"/>
      <c r="C196" s="54"/>
      <c r="D196" s="3" t="s">
        <v>97</v>
      </c>
      <c r="E196" s="4" t="s">
        <v>98</v>
      </c>
      <c r="F196" s="33" t="s">
        <v>260</v>
      </c>
      <c r="G196" s="5">
        <v>0</v>
      </c>
      <c r="H196" s="6">
        <f t="shared" si="7"/>
        <v>0</v>
      </c>
    </row>
    <row r="197" spans="1:8" ht="17.100000000000001" customHeight="1" x14ac:dyDescent="0.2">
      <c r="A197" s="2"/>
      <c r="B197" s="54"/>
      <c r="C197" s="54"/>
      <c r="D197" s="3" t="s">
        <v>184</v>
      </c>
      <c r="E197" s="4" t="s">
        <v>185</v>
      </c>
      <c r="F197" s="33" t="s">
        <v>260</v>
      </c>
      <c r="G197" s="5">
        <v>0</v>
      </c>
      <c r="H197" s="6">
        <f t="shared" si="7"/>
        <v>0</v>
      </c>
    </row>
    <row r="198" spans="1:8" ht="17.100000000000001" customHeight="1" x14ac:dyDescent="0.2">
      <c r="A198" s="2"/>
      <c r="B198" s="54"/>
      <c r="C198" s="54"/>
      <c r="D198" s="3" t="s">
        <v>11</v>
      </c>
      <c r="E198" s="4" t="s">
        <v>12</v>
      </c>
      <c r="F198" s="33" t="s">
        <v>319</v>
      </c>
      <c r="G198" s="5">
        <v>265.32</v>
      </c>
      <c r="H198" s="6">
        <f t="shared" si="7"/>
        <v>0.11535652173913043</v>
      </c>
    </row>
    <row r="199" spans="1:8" ht="16.5" customHeight="1" x14ac:dyDescent="0.2">
      <c r="A199" s="2"/>
      <c r="B199" s="54"/>
      <c r="C199" s="54"/>
      <c r="D199" s="3" t="s">
        <v>65</v>
      </c>
      <c r="E199" s="4" t="s">
        <v>66</v>
      </c>
      <c r="F199" s="33" t="s">
        <v>320</v>
      </c>
      <c r="G199" s="5">
        <v>0</v>
      </c>
      <c r="H199" s="6">
        <f t="shared" si="7"/>
        <v>0</v>
      </c>
    </row>
    <row r="200" spans="1:8" ht="16.5" customHeight="1" x14ac:dyDescent="0.2">
      <c r="A200" s="2"/>
      <c r="B200" s="54"/>
      <c r="C200" s="54"/>
      <c r="D200" s="3" t="s">
        <v>69</v>
      </c>
      <c r="E200" s="4" t="s">
        <v>70</v>
      </c>
      <c r="F200" s="33" t="s">
        <v>321</v>
      </c>
      <c r="G200" s="5">
        <v>4320</v>
      </c>
      <c r="H200" s="6">
        <f t="shared" si="7"/>
        <v>0.75</v>
      </c>
    </row>
    <row r="201" spans="1:8" ht="17.100000000000001" customHeight="1" x14ac:dyDescent="0.2">
      <c r="A201" s="1"/>
      <c r="B201" s="56" t="s">
        <v>322</v>
      </c>
      <c r="C201" s="56"/>
      <c r="D201" s="13"/>
      <c r="E201" s="14" t="s">
        <v>323</v>
      </c>
      <c r="F201" s="34" t="s">
        <v>324</v>
      </c>
      <c r="G201" s="15">
        <f>SUM(G202:G204)</f>
        <v>316028.32999999996</v>
      </c>
      <c r="H201" s="16">
        <f t="shared" si="7"/>
        <v>0.51419997006192619</v>
      </c>
    </row>
    <row r="202" spans="1:8" ht="27" customHeight="1" x14ac:dyDescent="0.2">
      <c r="A202" s="2"/>
      <c r="B202" s="54"/>
      <c r="C202" s="54"/>
      <c r="D202" s="3" t="s">
        <v>325</v>
      </c>
      <c r="E202" s="4" t="s">
        <v>326</v>
      </c>
      <c r="F202" s="33" t="s">
        <v>327</v>
      </c>
      <c r="G202" s="5">
        <v>295958.36</v>
      </c>
      <c r="H202" s="6">
        <f t="shared" si="7"/>
        <v>0.51922519298245606</v>
      </c>
    </row>
    <row r="203" spans="1:8" ht="45.75" customHeight="1" x14ac:dyDescent="0.2">
      <c r="A203" s="2"/>
      <c r="B203" s="54"/>
      <c r="C203" s="54"/>
      <c r="D203" s="3" t="s">
        <v>328</v>
      </c>
      <c r="E203" s="4" t="s">
        <v>329</v>
      </c>
      <c r="F203" s="33" t="s">
        <v>330</v>
      </c>
      <c r="G203" s="5">
        <v>15867.97</v>
      </c>
      <c r="H203" s="6">
        <f t="shared" si="7"/>
        <v>0.40687102564102562</v>
      </c>
    </row>
    <row r="204" spans="1:8" ht="17.100000000000001" customHeight="1" x14ac:dyDescent="0.2">
      <c r="A204" s="2"/>
      <c r="B204" s="54"/>
      <c r="C204" s="54"/>
      <c r="D204" s="3" t="s">
        <v>69</v>
      </c>
      <c r="E204" s="4" t="s">
        <v>70</v>
      </c>
      <c r="F204" s="33" t="s">
        <v>331</v>
      </c>
      <c r="G204" s="5">
        <v>4202</v>
      </c>
      <c r="H204" s="6">
        <f t="shared" si="7"/>
        <v>0.75008925383791503</v>
      </c>
    </row>
    <row r="205" spans="1:8" ht="17.100000000000001" customHeight="1" x14ac:dyDescent="0.2">
      <c r="A205" s="1"/>
      <c r="B205" s="56" t="s">
        <v>332</v>
      </c>
      <c r="C205" s="56"/>
      <c r="D205" s="13"/>
      <c r="E205" s="14" t="s">
        <v>333</v>
      </c>
      <c r="F205" s="34" t="s">
        <v>334</v>
      </c>
      <c r="G205" s="15">
        <f>SUM(G206:G223)</f>
        <v>618089.9800000001</v>
      </c>
      <c r="H205" s="16">
        <f t="shared" si="7"/>
        <v>0.52305846832356162</v>
      </c>
    </row>
    <row r="206" spans="1:8" ht="17.100000000000001" customHeight="1" x14ac:dyDescent="0.2">
      <c r="A206" s="2"/>
      <c r="B206" s="54"/>
      <c r="C206" s="54"/>
      <c r="D206" s="3" t="s">
        <v>50</v>
      </c>
      <c r="E206" s="4" t="s">
        <v>51</v>
      </c>
      <c r="F206" s="33" t="s">
        <v>335</v>
      </c>
      <c r="G206" s="5">
        <v>22271.07</v>
      </c>
      <c r="H206" s="6">
        <f t="shared" si="7"/>
        <v>0.46167226368159203</v>
      </c>
    </row>
    <row r="207" spans="1:8" ht="17.100000000000001" customHeight="1" x14ac:dyDescent="0.2">
      <c r="A207" s="2"/>
      <c r="B207" s="54"/>
      <c r="C207" s="54"/>
      <c r="D207" s="3" t="s">
        <v>26</v>
      </c>
      <c r="E207" s="4" t="s">
        <v>27</v>
      </c>
      <c r="F207" s="33" t="s">
        <v>336</v>
      </c>
      <c r="G207" s="5">
        <v>347795.1</v>
      </c>
      <c r="H207" s="6">
        <f t="shared" si="7"/>
        <v>0.48363064498812047</v>
      </c>
    </row>
    <row r="208" spans="1:8" ht="17.100000000000001" customHeight="1" x14ac:dyDescent="0.2">
      <c r="A208" s="2"/>
      <c r="B208" s="54"/>
      <c r="C208" s="54"/>
      <c r="D208" s="3" t="s">
        <v>54</v>
      </c>
      <c r="E208" s="4" t="s">
        <v>55</v>
      </c>
      <c r="F208" s="33" t="s">
        <v>337</v>
      </c>
      <c r="G208" s="5">
        <v>54120.38</v>
      </c>
      <c r="H208" s="6">
        <f t="shared" si="7"/>
        <v>0.9999700676249953</v>
      </c>
    </row>
    <row r="209" spans="1:9" ht="17.100000000000001" customHeight="1" x14ac:dyDescent="0.2">
      <c r="A209" s="2"/>
      <c r="B209" s="54"/>
      <c r="C209" s="54"/>
      <c r="D209" s="3" t="s">
        <v>29</v>
      </c>
      <c r="E209" s="4" t="s">
        <v>30</v>
      </c>
      <c r="F209" s="33" t="s">
        <v>338</v>
      </c>
      <c r="G209" s="5">
        <v>69084.81</v>
      </c>
      <c r="H209" s="6">
        <f t="shared" si="7"/>
        <v>0.45706126364538535</v>
      </c>
    </row>
    <row r="210" spans="1:9" ht="17.100000000000001" customHeight="1" x14ac:dyDescent="0.2">
      <c r="A210" s="2"/>
      <c r="B210" s="54"/>
      <c r="C210" s="54"/>
      <c r="D210" s="3" t="s">
        <v>32</v>
      </c>
      <c r="E210" s="4" t="s">
        <v>33</v>
      </c>
      <c r="F210" s="33" t="s">
        <v>339</v>
      </c>
      <c r="G210" s="5">
        <v>8208.2800000000007</v>
      </c>
      <c r="H210" s="6">
        <f t="shared" si="7"/>
        <v>0.38754863078375829</v>
      </c>
    </row>
    <row r="211" spans="1:9" ht="17.100000000000001" customHeight="1" x14ac:dyDescent="0.2">
      <c r="A211" s="2"/>
      <c r="B211" s="54"/>
      <c r="C211" s="54"/>
      <c r="D211" s="3" t="s">
        <v>35</v>
      </c>
      <c r="E211" s="4" t="s">
        <v>36</v>
      </c>
      <c r="F211" s="33" t="s">
        <v>183</v>
      </c>
      <c r="G211" s="5">
        <v>5805.91</v>
      </c>
      <c r="H211" s="6">
        <f t="shared" si="7"/>
        <v>0.64510111111111113</v>
      </c>
    </row>
    <row r="212" spans="1:9" ht="17.100000000000001" customHeight="1" x14ac:dyDescent="0.2">
      <c r="A212" s="2"/>
      <c r="B212" s="54"/>
      <c r="C212" s="54"/>
      <c r="D212" s="3" t="s">
        <v>38</v>
      </c>
      <c r="E212" s="4" t="s">
        <v>39</v>
      </c>
      <c r="F212" s="33" t="s">
        <v>179</v>
      </c>
      <c r="G212" s="5">
        <v>9596.07</v>
      </c>
      <c r="H212" s="6">
        <f t="shared" si="7"/>
        <v>0.43618499999999999</v>
      </c>
    </row>
    <row r="213" spans="1:9" ht="17.100000000000001" customHeight="1" x14ac:dyDescent="0.2">
      <c r="A213" s="2"/>
      <c r="B213" s="54"/>
      <c r="C213" s="54"/>
      <c r="D213" s="3" t="s">
        <v>301</v>
      </c>
      <c r="E213" s="4" t="s">
        <v>302</v>
      </c>
      <c r="F213" s="33" t="s">
        <v>340</v>
      </c>
      <c r="G213" s="5">
        <v>5820.49</v>
      </c>
      <c r="H213" s="6">
        <f t="shared" si="7"/>
        <v>0.54397102803738318</v>
      </c>
    </row>
    <row r="214" spans="1:9" ht="17.100000000000001" customHeight="1" x14ac:dyDescent="0.2">
      <c r="A214" s="2"/>
      <c r="B214" s="54"/>
      <c r="C214" s="54"/>
      <c r="D214" s="3" t="s">
        <v>61</v>
      </c>
      <c r="E214" s="4" t="s">
        <v>62</v>
      </c>
      <c r="F214" s="33" t="s">
        <v>341</v>
      </c>
      <c r="G214" s="5">
        <v>35606.93</v>
      </c>
      <c r="H214" s="6">
        <f t="shared" si="7"/>
        <v>0.71213859999999995</v>
      </c>
    </row>
    <row r="215" spans="1:9" ht="17.100000000000001" customHeight="1" x14ac:dyDescent="0.2">
      <c r="A215" s="2"/>
      <c r="B215" s="54"/>
      <c r="C215" s="54"/>
      <c r="D215" s="3" t="s">
        <v>97</v>
      </c>
      <c r="E215" s="4" t="s">
        <v>98</v>
      </c>
      <c r="F215" s="33" t="s">
        <v>342</v>
      </c>
      <c r="G215" s="5">
        <v>8715.31</v>
      </c>
      <c r="H215" s="6">
        <f t="shared" si="7"/>
        <v>0.65835151321037488</v>
      </c>
    </row>
    <row r="216" spans="1:9" ht="17.100000000000001" customHeight="1" x14ac:dyDescent="0.2">
      <c r="A216" s="2"/>
      <c r="B216" s="54"/>
      <c r="C216" s="54"/>
      <c r="D216" s="3" t="s">
        <v>184</v>
      </c>
      <c r="E216" s="4" t="s">
        <v>185</v>
      </c>
      <c r="F216" s="33" t="s">
        <v>262</v>
      </c>
      <c r="G216" s="5">
        <v>442.6</v>
      </c>
      <c r="H216" s="6">
        <f t="shared" si="7"/>
        <v>0.55325000000000002</v>
      </c>
    </row>
    <row r="217" spans="1:9" ht="17.100000000000001" customHeight="1" x14ac:dyDescent="0.2">
      <c r="A217" s="2"/>
      <c r="B217" s="54"/>
      <c r="C217" s="54"/>
      <c r="D217" s="3" t="s">
        <v>11</v>
      </c>
      <c r="E217" s="4" t="s">
        <v>12</v>
      </c>
      <c r="F217" s="33" t="s">
        <v>343</v>
      </c>
      <c r="G217" s="5">
        <v>19938.43</v>
      </c>
      <c r="H217" s="6">
        <f t="shared" si="7"/>
        <v>0.54872506324320403</v>
      </c>
    </row>
    <row r="218" spans="1:9" ht="17.100000000000001" customHeight="1" x14ac:dyDescent="0.2">
      <c r="A218" s="2"/>
      <c r="B218" s="54"/>
      <c r="C218" s="54"/>
      <c r="D218" s="3" t="s">
        <v>65</v>
      </c>
      <c r="E218" s="4" t="s">
        <v>66</v>
      </c>
      <c r="F218" s="33" t="s">
        <v>319</v>
      </c>
      <c r="G218" s="5">
        <v>1286.06</v>
      </c>
      <c r="H218" s="6">
        <f t="shared" si="7"/>
        <v>0.55915652173913044</v>
      </c>
    </row>
    <row r="219" spans="1:9" ht="18" customHeight="1" x14ac:dyDescent="0.2">
      <c r="A219" s="2"/>
      <c r="B219" s="54"/>
      <c r="C219" s="54"/>
      <c r="D219" s="3" t="s">
        <v>189</v>
      </c>
      <c r="E219" s="4" t="s">
        <v>190</v>
      </c>
      <c r="F219" s="33" t="s">
        <v>169</v>
      </c>
      <c r="G219" s="5">
        <v>1171.58</v>
      </c>
      <c r="H219" s="6">
        <f t="shared" si="7"/>
        <v>0.58578999999999992</v>
      </c>
    </row>
    <row r="220" spans="1:9" s="29" customFormat="1" ht="16.5" customHeight="1" x14ac:dyDescent="0.2">
      <c r="A220" s="2"/>
      <c r="B220" s="54"/>
      <c r="C220" s="54"/>
      <c r="D220" s="3" t="s">
        <v>42</v>
      </c>
      <c r="E220" s="4" t="s">
        <v>43</v>
      </c>
      <c r="F220" s="33" t="s">
        <v>59</v>
      </c>
      <c r="G220" s="5">
        <v>878</v>
      </c>
      <c r="H220" s="6">
        <f t="shared" si="7"/>
        <v>0.878</v>
      </c>
      <c r="I220"/>
    </row>
    <row r="221" spans="1:9" ht="17.100000000000001" customHeight="1" x14ac:dyDescent="0.2">
      <c r="A221" s="2"/>
      <c r="B221" s="54"/>
      <c r="C221" s="54"/>
      <c r="D221" s="3" t="s">
        <v>69</v>
      </c>
      <c r="E221" s="4" t="s">
        <v>70</v>
      </c>
      <c r="F221" s="33" t="s">
        <v>344</v>
      </c>
      <c r="G221" s="5">
        <v>27594.59</v>
      </c>
      <c r="H221" s="6">
        <f t="shared" si="7"/>
        <v>0.69886986290094444</v>
      </c>
    </row>
    <row r="222" spans="1:9" ht="22.5" customHeight="1" x14ac:dyDescent="0.2">
      <c r="A222" s="2"/>
      <c r="B222" s="54"/>
      <c r="C222" s="54"/>
      <c r="D222" s="3" t="s">
        <v>200</v>
      </c>
      <c r="E222" s="4" t="s">
        <v>201</v>
      </c>
      <c r="F222" s="33" t="s">
        <v>59</v>
      </c>
      <c r="G222" s="5">
        <v>0</v>
      </c>
      <c r="H222" s="6">
        <f t="shared" si="7"/>
        <v>0</v>
      </c>
    </row>
    <row r="223" spans="1:9" ht="17.100000000000001" customHeight="1" x14ac:dyDescent="0.2">
      <c r="A223" s="32"/>
      <c r="B223" s="43"/>
      <c r="C223" s="44"/>
      <c r="D223" s="3" t="s">
        <v>607</v>
      </c>
      <c r="E223" s="4"/>
      <c r="F223" s="33" t="s">
        <v>608</v>
      </c>
      <c r="G223" s="5">
        <v>-245.63</v>
      </c>
      <c r="H223" s="6">
        <v>0</v>
      </c>
      <c r="I223" s="29"/>
    </row>
    <row r="224" spans="1:9" ht="17.100000000000001" customHeight="1" x14ac:dyDescent="0.2">
      <c r="A224" s="1"/>
      <c r="B224" s="56" t="s">
        <v>345</v>
      </c>
      <c r="C224" s="56"/>
      <c r="D224" s="13"/>
      <c r="E224" s="14" t="s">
        <v>346</v>
      </c>
      <c r="F224" s="34" t="s">
        <v>347</v>
      </c>
      <c r="G224" s="15">
        <f>SUM(G225:G228)</f>
        <v>128198.79</v>
      </c>
      <c r="H224" s="16">
        <f t="shared" ref="H224:H287" si="8">G224/F224</f>
        <v>0.60750234568252248</v>
      </c>
    </row>
    <row r="225" spans="1:8" ht="17.100000000000001" customHeight="1" x14ac:dyDescent="0.2">
      <c r="A225" s="2"/>
      <c r="B225" s="54"/>
      <c r="C225" s="54"/>
      <c r="D225" s="3" t="s">
        <v>29</v>
      </c>
      <c r="E225" s="4" t="s">
        <v>30</v>
      </c>
      <c r="F225" s="33" t="s">
        <v>348</v>
      </c>
      <c r="G225" s="5">
        <v>424.75</v>
      </c>
      <c r="H225" s="6">
        <f t="shared" si="8"/>
        <v>0.49274941995359628</v>
      </c>
    </row>
    <row r="226" spans="1:8" ht="17.100000000000001" customHeight="1" x14ac:dyDescent="0.2">
      <c r="A226" s="2"/>
      <c r="B226" s="54"/>
      <c r="C226" s="54"/>
      <c r="D226" s="3" t="s">
        <v>32</v>
      </c>
      <c r="E226" s="4" t="s">
        <v>33</v>
      </c>
      <c r="F226" s="33" t="s">
        <v>349</v>
      </c>
      <c r="G226" s="5">
        <v>0</v>
      </c>
      <c r="H226" s="6">
        <f t="shared" si="8"/>
        <v>0</v>
      </c>
    </row>
    <row r="227" spans="1:8" ht="17.100000000000001" customHeight="1" x14ac:dyDescent="0.2">
      <c r="A227" s="2"/>
      <c r="B227" s="54"/>
      <c r="C227" s="54"/>
      <c r="D227" s="3" t="s">
        <v>35</v>
      </c>
      <c r="E227" s="4" t="s">
        <v>36</v>
      </c>
      <c r="F227" s="33" t="s">
        <v>350</v>
      </c>
      <c r="G227" s="5">
        <v>2510.2600000000002</v>
      </c>
      <c r="H227" s="6">
        <f t="shared" si="8"/>
        <v>0.49806746031746035</v>
      </c>
    </row>
    <row r="228" spans="1:8" ht="17.100000000000001" customHeight="1" x14ac:dyDescent="0.2">
      <c r="A228" s="2"/>
      <c r="B228" s="54"/>
      <c r="C228" s="54"/>
      <c r="D228" s="3" t="s">
        <v>11</v>
      </c>
      <c r="E228" s="4" t="s">
        <v>12</v>
      </c>
      <c r="F228" s="33" t="s">
        <v>351</v>
      </c>
      <c r="G228" s="5">
        <v>125263.78</v>
      </c>
      <c r="H228" s="6">
        <f t="shared" si="8"/>
        <v>0.61104282926829268</v>
      </c>
    </row>
    <row r="229" spans="1:8" ht="17.100000000000001" customHeight="1" x14ac:dyDescent="0.2">
      <c r="A229" s="1"/>
      <c r="B229" s="56" t="s">
        <v>352</v>
      </c>
      <c r="C229" s="56"/>
      <c r="D229" s="13"/>
      <c r="E229" s="14" t="s">
        <v>353</v>
      </c>
      <c r="F229" s="34" t="s">
        <v>354</v>
      </c>
      <c r="G229" s="15">
        <f>SUM(G230:G231)</f>
        <v>7105.2000000000007</v>
      </c>
      <c r="H229" s="16">
        <f t="shared" si="8"/>
        <v>0.49386251477027876</v>
      </c>
    </row>
    <row r="230" spans="1:8" ht="17.100000000000001" customHeight="1" x14ac:dyDescent="0.2">
      <c r="A230" s="2"/>
      <c r="B230" s="54"/>
      <c r="C230" s="54"/>
      <c r="D230" s="3" t="s">
        <v>11</v>
      </c>
      <c r="E230" s="4" t="s">
        <v>12</v>
      </c>
      <c r="F230" s="33" t="s">
        <v>355</v>
      </c>
      <c r="G230" s="5">
        <v>5808.31</v>
      </c>
      <c r="H230" s="6">
        <f t="shared" si="8"/>
        <v>0.81371672737461476</v>
      </c>
    </row>
    <row r="231" spans="1:8" ht="17.100000000000001" customHeight="1" x14ac:dyDescent="0.2">
      <c r="A231" s="2"/>
      <c r="B231" s="54"/>
      <c r="C231" s="54"/>
      <c r="D231" s="3" t="s">
        <v>189</v>
      </c>
      <c r="E231" s="4" t="s">
        <v>190</v>
      </c>
      <c r="F231" s="33" t="s">
        <v>356</v>
      </c>
      <c r="G231" s="5">
        <v>1296.8900000000001</v>
      </c>
      <c r="H231" s="6">
        <f t="shared" si="8"/>
        <v>0.17890605600772522</v>
      </c>
    </row>
    <row r="232" spans="1:8" ht="17.100000000000001" customHeight="1" x14ac:dyDescent="0.2">
      <c r="A232" s="1"/>
      <c r="B232" s="56" t="s">
        <v>357</v>
      </c>
      <c r="C232" s="56"/>
      <c r="D232" s="13"/>
      <c r="E232" s="14" t="s">
        <v>358</v>
      </c>
      <c r="F232" s="34" t="s">
        <v>359</v>
      </c>
      <c r="G232" s="15">
        <f>SUM(G233:G243)</f>
        <v>149458.53</v>
      </c>
      <c r="H232" s="16">
        <f t="shared" si="8"/>
        <v>0.47576893815197635</v>
      </c>
    </row>
    <row r="233" spans="1:8" ht="17.100000000000001" customHeight="1" x14ac:dyDescent="0.2">
      <c r="A233" s="2"/>
      <c r="B233" s="54"/>
      <c r="C233" s="54"/>
      <c r="D233" s="3" t="s">
        <v>50</v>
      </c>
      <c r="E233" s="4" t="s">
        <v>51</v>
      </c>
      <c r="F233" s="33" t="s">
        <v>264</v>
      </c>
      <c r="G233" s="5">
        <v>178</v>
      </c>
      <c r="H233" s="6">
        <f t="shared" si="8"/>
        <v>0.59333333333333338</v>
      </c>
    </row>
    <row r="234" spans="1:8" ht="17.100000000000001" customHeight="1" x14ac:dyDescent="0.2">
      <c r="A234" s="2"/>
      <c r="B234" s="54"/>
      <c r="C234" s="54"/>
      <c r="D234" s="3" t="s">
        <v>26</v>
      </c>
      <c r="E234" s="4" t="s">
        <v>27</v>
      </c>
      <c r="F234" s="33" t="s">
        <v>360</v>
      </c>
      <c r="G234" s="5">
        <v>53982.52</v>
      </c>
      <c r="H234" s="6">
        <f t="shared" si="8"/>
        <v>0.39403299270072989</v>
      </c>
    </row>
    <row r="235" spans="1:8" ht="17.100000000000001" customHeight="1" x14ac:dyDescent="0.2">
      <c r="A235" s="2"/>
      <c r="B235" s="54"/>
      <c r="C235" s="54"/>
      <c r="D235" s="3" t="s">
        <v>54</v>
      </c>
      <c r="E235" s="4" t="s">
        <v>55</v>
      </c>
      <c r="F235" s="33" t="s">
        <v>361</v>
      </c>
      <c r="G235" s="5">
        <v>8603.5300000000007</v>
      </c>
      <c r="H235" s="6">
        <f t="shared" si="8"/>
        <v>0.99982916908773978</v>
      </c>
    </row>
    <row r="236" spans="1:8" ht="17.100000000000001" customHeight="1" x14ac:dyDescent="0.2">
      <c r="A236" s="2"/>
      <c r="B236" s="54"/>
      <c r="C236" s="54"/>
      <c r="D236" s="3" t="s">
        <v>29</v>
      </c>
      <c r="E236" s="4" t="s">
        <v>30</v>
      </c>
      <c r="F236" s="33" t="s">
        <v>362</v>
      </c>
      <c r="G236" s="5">
        <v>10674.9</v>
      </c>
      <c r="H236" s="6">
        <f t="shared" si="8"/>
        <v>0.55310362694300519</v>
      </c>
    </row>
    <row r="237" spans="1:8" ht="17.100000000000001" customHeight="1" x14ac:dyDescent="0.2">
      <c r="A237" s="2"/>
      <c r="B237" s="54"/>
      <c r="C237" s="54"/>
      <c r="D237" s="3" t="s">
        <v>32</v>
      </c>
      <c r="E237" s="4" t="s">
        <v>33</v>
      </c>
      <c r="F237" s="33" t="s">
        <v>363</v>
      </c>
      <c r="G237" s="5">
        <v>1147.75</v>
      </c>
      <c r="H237" s="6">
        <f t="shared" si="8"/>
        <v>0.44833984375000002</v>
      </c>
    </row>
    <row r="238" spans="1:8" ht="17.100000000000001" customHeight="1" x14ac:dyDescent="0.2">
      <c r="A238" s="2"/>
      <c r="B238" s="54"/>
      <c r="C238" s="54"/>
      <c r="D238" s="3" t="s">
        <v>38</v>
      </c>
      <c r="E238" s="4" t="s">
        <v>39</v>
      </c>
      <c r="F238" s="33" t="s">
        <v>169</v>
      </c>
      <c r="G238" s="5">
        <v>70.87</v>
      </c>
      <c r="H238" s="6">
        <f t="shared" si="8"/>
        <v>3.5435000000000001E-2</v>
      </c>
    </row>
    <row r="239" spans="1:8" ht="17.100000000000001" customHeight="1" x14ac:dyDescent="0.2">
      <c r="A239" s="2"/>
      <c r="B239" s="54"/>
      <c r="C239" s="54"/>
      <c r="D239" s="3" t="s">
        <v>299</v>
      </c>
      <c r="E239" s="4" t="s">
        <v>300</v>
      </c>
      <c r="F239" s="33" t="s">
        <v>364</v>
      </c>
      <c r="G239" s="5">
        <v>67292.740000000005</v>
      </c>
      <c r="H239" s="6">
        <f t="shared" si="8"/>
        <v>0.51763646153846155</v>
      </c>
    </row>
    <row r="240" spans="1:8" ht="17.100000000000001" customHeight="1" x14ac:dyDescent="0.2">
      <c r="A240" s="2"/>
      <c r="B240" s="54"/>
      <c r="C240" s="54"/>
      <c r="D240" s="3" t="s">
        <v>184</v>
      </c>
      <c r="E240" s="4" t="s">
        <v>185</v>
      </c>
      <c r="F240" s="33" t="s">
        <v>264</v>
      </c>
      <c r="G240" s="5">
        <v>95.75</v>
      </c>
      <c r="H240" s="6">
        <f t="shared" si="8"/>
        <v>0.31916666666666665</v>
      </c>
    </row>
    <row r="241" spans="1:8" ht="14.25" customHeight="1" x14ac:dyDescent="0.2">
      <c r="A241" s="2"/>
      <c r="B241" s="54"/>
      <c r="C241" s="54"/>
      <c r="D241" s="3" t="s">
        <v>11</v>
      </c>
      <c r="E241" s="4" t="s">
        <v>12</v>
      </c>
      <c r="F241" s="33" t="s">
        <v>365</v>
      </c>
      <c r="G241" s="5">
        <v>4055.24</v>
      </c>
      <c r="H241" s="6">
        <f t="shared" si="8"/>
        <v>0.46611954022988505</v>
      </c>
    </row>
    <row r="242" spans="1:8" ht="17.100000000000001" customHeight="1" x14ac:dyDescent="0.2">
      <c r="A242" s="2"/>
      <c r="B242" s="54"/>
      <c r="C242" s="54"/>
      <c r="D242" s="3" t="s">
        <v>189</v>
      </c>
      <c r="E242" s="4" t="s">
        <v>190</v>
      </c>
      <c r="F242" s="33" t="s">
        <v>59</v>
      </c>
      <c r="G242" s="5">
        <v>75.23</v>
      </c>
      <c r="H242" s="6">
        <f t="shared" si="8"/>
        <v>7.5230000000000005E-2</v>
      </c>
    </row>
    <row r="243" spans="1:8" ht="17.100000000000001" customHeight="1" x14ac:dyDescent="0.2">
      <c r="A243" s="2"/>
      <c r="B243" s="54"/>
      <c r="C243" s="54"/>
      <c r="D243" s="3" t="s">
        <v>69</v>
      </c>
      <c r="E243" s="4" t="s">
        <v>70</v>
      </c>
      <c r="F243" s="33" t="s">
        <v>130</v>
      </c>
      <c r="G243" s="5">
        <v>3282</v>
      </c>
      <c r="H243" s="6">
        <f t="shared" si="8"/>
        <v>0.75</v>
      </c>
    </row>
    <row r="244" spans="1:8" ht="61.5" customHeight="1" x14ac:dyDescent="0.2">
      <c r="A244" s="1"/>
      <c r="B244" s="56" t="s">
        <v>366</v>
      </c>
      <c r="C244" s="56"/>
      <c r="D244" s="13"/>
      <c r="E244" s="14" t="s">
        <v>367</v>
      </c>
      <c r="F244" s="34" t="s">
        <v>368</v>
      </c>
      <c r="G244" s="15">
        <f>SUM(G245:G252)</f>
        <v>215116.14</v>
      </c>
      <c r="H244" s="16">
        <f t="shared" si="8"/>
        <v>0.59452791792846971</v>
      </c>
    </row>
    <row r="245" spans="1:8" ht="17.100000000000001" customHeight="1" x14ac:dyDescent="0.2">
      <c r="A245" s="2"/>
      <c r="B245" s="54"/>
      <c r="C245" s="54"/>
      <c r="D245" s="3" t="s">
        <v>50</v>
      </c>
      <c r="E245" s="4" t="s">
        <v>51</v>
      </c>
      <c r="F245" s="33" t="s">
        <v>369</v>
      </c>
      <c r="G245" s="5">
        <v>9383.7000000000007</v>
      </c>
      <c r="H245" s="6">
        <f t="shared" si="8"/>
        <v>0.54073007809258633</v>
      </c>
    </row>
    <row r="246" spans="1:8" ht="17.100000000000001" customHeight="1" x14ac:dyDescent="0.2">
      <c r="A246" s="2"/>
      <c r="B246" s="54"/>
      <c r="C246" s="54"/>
      <c r="D246" s="3" t="s">
        <v>26</v>
      </c>
      <c r="E246" s="4" t="s">
        <v>27</v>
      </c>
      <c r="F246" s="33" t="s">
        <v>370</v>
      </c>
      <c r="G246" s="5">
        <v>135094.63</v>
      </c>
      <c r="H246" s="6">
        <f t="shared" si="8"/>
        <v>0.54717063666016452</v>
      </c>
    </row>
    <row r="247" spans="1:8" ht="17.100000000000001" customHeight="1" x14ac:dyDescent="0.2">
      <c r="A247" s="2"/>
      <c r="B247" s="54"/>
      <c r="C247" s="54"/>
      <c r="D247" s="3" t="s">
        <v>54</v>
      </c>
      <c r="E247" s="4" t="s">
        <v>55</v>
      </c>
      <c r="F247" s="33" t="s">
        <v>371</v>
      </c>
      <c r="G247" s="5">
        <v>19322.86</v>
      </c>
      <c r="H247" s="6">
        <f t="shared" si="8"/>
        <v>0.99978579189734573</v>
      </c>
    </row>
    <row r="248" spans="1:8" ht="17.100000000000001" customHeight="1" x14ac:dyDescent="0.2">
      <c r="A248" s="2"/>
      <c r="B248" s="54"/>
      <c r="C248" s="54"/>
      <c r="D248" s="3" t="s">
        <v>29</v>
      </c>
      <c r="E248" s="4" t="s">
        <v>30</v>
      </c>
      <c r="F248" s="33" t="s">
        <v>372</v>
      </c>
      <c r="G248" s="5">
        <v>27294.639999999999</v>
      </c>
      <c r="H248" s="6">
        <f t="shared" si="8"/>
        <v>0.56015708822010735</v>
      </c>
    </row>
    <row r="249" spans="1:8" ht="17.100000000000001" customHeight="1" x14ac:dyDescent="0.2">
      <c r="A249" s="2"/>
      <c r="B249" s="54"/>
      <c r="C249" s="54"/>
      <c r="D249" s="3" t="s">
        <v>32</v>
      </c>
      <c r="E249" s="4" t="s">
        <v>33</v>
      </c>
      <c r="F249" s="33" t="s">
        <v>373</v>
      </c>
      <c r="G249" s="5">
        <v>3367.33</v>
      </c>
      <c r="H249" s="6">
        <f t="shared" si="8"/>
        <v>0.47736461582081086</v>
      </c>
    </row>
    <row r="250" spans="1:8" ht="17.100000000000001" customHeight="1" x14ac:dyDescent="0.2">
      <c r="A250" s="2"/>
      <c r="B250" s="54"/>
      <c r="C250" s="54"/>
      <c r="D250" s="3" t="s">
        <v>35</v>
      </c>
      <c r="E250" s="4" t="s">
        <v>36</v>
      </c>
      <c r="F250" s="33" t="s">
        <v>120</v>
      </c>
      <c r="G250" s="5">
        <v>2621.1999999999998</v>
      </c>
      <c r="H250" s="6">
        <f t="shared" si="8"/>
        <v>0.65529999999999999</v>
      </c>
    </row>
    <row r="251" spans="1:8" ht="17.100000000000001" customHeight="1" x14ac:dyDescent="0.2">
      <c r="A251" s="2"/>
      <c r="B251" s="54"/>
      <c r="C251" s="54"/>
      <c r="D251" s="3" t="s">
        <v>189</v>
      </c>
      <c r="E251" s="4" t="s">
        <v>190</v>
      </c>
      <c r="F251" s="33" t="s">
        <v>307</v>
      </c>
      <c r="G251" s="5">
        <v>2563.1999999999998</v>
      </c>
      <c r="H251" s="6">
        <f t="shared" si="8"/>
        <v>0.85439999999999994</v>
      </c>
    </row>
    <row r="252" spans="1:8" ht="17.100000000000001" customHeight="1" x14ac:dyDescent="0.2">
      <c r="A252" s="2"/>
      <c r="B252" s="54"/>
      <c r="C252" s="54"/>
      <c r="D252" s="3" t="s">
        <v>69</v>
      </c>
      <c r="E252" s="4" t="s">
        <v>70</v>
      </c>
      <c r="F252" s="33" t="s">
        <v>374</v>
      </c>
      <c r="G252" s="5">
        <v>15468.58</v>
      </c>
      <c r="H252" s="6">
        <f t="shared" si="8"/>
        <v>1</v>
      </c>
    </row>
    <row r="253" spans="1:8" ht="17.100000000000001" customHeight="1" x14ac:dyDescent="0.2">
      <c r="A253" s="1"/>
      <c r="B253" s="56" t="s">
        <v>375</v>
      </c>
      <c r="C253" s="56"/>
      <c r="D253" s="13"/>
      <c r="E253" s="14" t="s">
        <v>24</v>
      </c>
      <c r="F253" s="34" t="s">
        <v>376</v>
      </c>
      <c r="G253" s="15">
        <f>SUM(G254:G258)</f>
        <v>33095</v>
      </c>
      <c r="H253" s="16">
        <f t="shared" si="8"/>
        <v>0.73537907741534081</v>
      </c>
    </row>
    <row r="254" spans="1:8" ht="17.100000000000001" customHeight="1" x14ac:dyDescent="0.2">
      <c r="A254" s="2"/>
      <c r="B254" s="54"/>
      <c r="C254" s="54"/>
      <c r="D254" s="3" t="s">
        <v>50</v>
      </c>
      <c r="E254" s="4" t="s">
        <v>51</v>
      </c>
      <c r="F254" s="33" t="s">
        <v>377</v>
      </c>
      <c r="G254" s="5">
        <v>925</v>
      </c>
      <c r="H254" s="6">
        <f t="shared" si="8"/>
        <v>0.10713458420199212</v>
      </c>
    </row>
    <row r="255" spans="1:8" ht="17.100000000000001" customHeight="1" x14ac:dyDescent="0.2">
      <c r="A255" s="2"/>
      <c r="B255" s="54"/>
      <c r="C255" s="54"/>
      <c r="D255" s="3" t="s">
        <v>378</v>
      </c>
      <c r="E255" s="4" t="s">
        <v>379</v>
      </c>
      <c r="F255" s="33" t="s">
        <v>180</v>
      </c>
      <c r="G255" s="5">
        <v>1800</v>
      </c>
      <c r="H255" s="6">
        <f t="shared" si="8"/>
        <v>0.36</v>
      </c>
    </row>
    <row r="256" spans="1:8" ht="17.100000000000001" customHeight="1" x14ac:dyDescent="0.2">
      <c r="A256" s="2"/>
      <c r="B256" s="54"/>
      <c r="C256" s="54"/>
      <c r="D256" s="3" t="s">
        <v>35</v>
      </c>
      <c r="E256" s="4" t="s">
        <v>36</v>
      </c>
      <c r="F256" s="33" t="s">
        <v>59</v>
      </c>
      <c r="G256" s="5">
        <v>0</v>
      </c>
      <c r="H256" s="6">
        <f t="shared" si="8"/>
        <v>0</v>
      </c>
    </row>
    <row r="257" spans="1:8" ht="17.100000000000001" customHeight="1" x14ac:dyDescent="0.2">
      <c r="A257" s="2"/>
      <c r="B257" s="54"/>
      <c r="C257" s="54"/>
      <c r="D257" s="3" t="s">
        <v>11</v>
      </c>
      <c r="E257" s="4" t="s">
        <v>12</v>
      </c>
      <c r="F257" s="33" t="s">
        <v>380</v>
      </c>
      <c r="G257" s="5">
        <v>16300</v>
      </c>
      <c r="H257" s="6">
        <f t="shared" si="8"/>
        <v>1</v>
      </c>
    </row>
    <row r="258" spans="1:8" ht="17.100000000000001" customHeight="1" x14ac:dyDescent="0.2">
      <c r="A258" s="2"/>
      <c r="B258" s="54"/>
      <c r="C258" s="54"/>
      <c r="D258" s="3" t="s">
        <v>381</v>
      </c>
      <c r="E258" s="4" t="s">
        <v>12</v>
      </c>
      <c r="F258" s="33" t="s">
        <v>382</v>
      </c>
      <c r="G258" s="5">
        <v>14070</v>
      </c>
      <c r="H258" s="6">
        <f t="shared" si="8"/>
        <v>1</v>
      </c>
    </row>
    <row r="259" spans="1:8" ht="17.100000000000001" customHeight="1" x14ac:dyDescent="0.2">
      <c r="A259" s="9" t="s">
        <v>383</v>
      </c>
      <c r="B259" s="57"/>
      <c r="C259" s="57"/>
      <c r="D259" s="9"/>
      <c r="E259" s="10" t="s">
        <v>384</v>
      </c>
      <c r="F259" s="31" t="s">
        <v>385</v>
      </c>
      <c r="G259" s="11">
        <f>G260+G264+G272</f>
        <v>37571.729999999996</v>
      </c>
      <c r="H259" s="12">
        <f t="shared" si="8"/>
        <v>0.54451782608695642</v>
      </c>
    </row>
    <row r="260" spans="1:8" ht="17.100000000000001" customHeight="1" x14ac:dyDescent="0.2">
      <c r="A260" s="1"/>
      <c r="B260" s="56" t="s">
        <v>386</v>
      </c>
      <c r="C260" s="56"/>
      <c r="D260" s="13"/>
      <c r="E260" s="14" t="s">
        <v>387</v>
      </c>
      <c r="F260" s="34" t="s">
        <v>186</v>
      </c>
      <c r="G260" s="15">
        <v>0</v>
      </c>
      <c r="H260" s="16">
        <f t="shared" si="8"/>
        <v>0</v>
      </c>
    </row>
    <row r="261" spans="1:8" ht="17.100000000000001" customHeight="1" x14ac:dyDescent="0.2">
      <c r="A261" s="2"/>
      <c r="B261" s="54"/>
      <c r="C261" s="54"/>
      <c r="D261" s="3" t="s">
        <v>35</v>
      </c>
      <c r="E261" s="4" t="s">
        <v>36</v>
      </c>
      <c r="F261" s="33" t="s">
        <v>250</v>
      </c>
      <c r="G261" s="5">
        <v>0</v>
      </c>
      <c r="H261" s="6">
        <f t="shared" si="8"/>
        <v>0</v>
      </c>
    </row>
    <row r="262" spans="1:8" ht="17.100000000000001" customHeight="1" x14ac:dyDescent="0.2">
      <c r="A262" s="2"/>
      <c r="B262" s="54"/>
      <c r="C262" s="54"/>
      <c r="D262" s="3" t="s">
        <v>38</v>
      </c>
      <c r="E262" s="4" t="s">
        <v>39</v>
      </c>
      <c r="F262" s="33" t="s">
        <v>250</v>
      </c>
      <c r="G262" s="5">
        <v>0</v>
      </c>
      <c r="H262" s="6">
        <f t="shared" si="8"/>
        <v>0</v>
      </c>
    </row>
    <row r="263" spans="1:8" ht="17.100000000000001" customHeight="1" x14ac:dyDescent="0.2">
      <c r="A263" s="2"/>
      <c r="B263" s="54"/>
      <c r="C263" s="54"/>
      <c r="D263" s="3" t="s">
        <v>11</v>
      </c>
      <c r="E263" s="4" t="s">
        <v>12</v>
      </c>
      <c r="F263" s="33" t="s">
        <v>250</v>
      </c>
      <c r="G263" s="5">
        <v>0</v>
      </c>
      <c r="H263" s="6">
        <f t="shared" si="8"/>
        <v>0</v>
      </c>
    </row>
    <row r="264" spans="1:8" ht="17.100000000000001" customHeight="1" x14ac:dyDescent="0.2">
      <c r="A264" s="1"/>
      <c r="B264" s="56" t="s">
        <v>388</v>
      </c>
      <c r="C264" s="56"/>
      <c r="D264" s="13"/>
      <c r="E264" s="14" t="s">
        <v>389</v>
      </c>
      <c r="F264" s="34" t="s">
        <v>390</v>
      </c>
      <c r="G264" s="15">
        <f>SUM(G265:G271)</f>
        <v>34571.729999999996</v>
      </c>
      <c r="H264" s="16">
        <f t="shared" si="8"/>
        <v>0.54443669291338581</v>
      </c>
    </row>
    <row r="265" spans="1:8" ht="17.100000000000001" customHeight="1" x14ac:dyDescent="0.2">
      <c r="A265" s="2"/>
      <c r="B265" s="54"/>
      <c r="C265" s="54"/>
      <c r="D265" s="3" t="s">
        <v>166</v>
      </c>
      <c r="E265" s="4" t="s">
        <v>167</v>
      </c>
      <c r="F265" s="33" t="s">
        <v>391</v>
      </c>
      <c r="G265" s="5">
        <v>4350</v>
      </c>
      <c r="H265" s="6">
        <f t="shared" si="8"/>
        <v>0.39545454545454545</v>
      </c>
    </row>
    <row r="266" spans="1:8" ht="17.100000000000001" customHeight="1" x14ac:dyDescent="0.2">
      <c r="A266" s="2"/>
      <c r="B266" s="54"/>
      <c r="C266" s="54"/>
      <c r="D266" s="3" t="s">
        <v>29</v>
      </c>
      <c r="E266" s="4" t="s">
        <v>30</v>
      </c>
      <c r="F266" s="33" t="s">
        <v>392</v>
      </c>
      <c r="G266" s="5">
        <v>541.75</v>
      </c>
      <c r="H266" s="6">
        <f t="shared" si="8"/>
        <v>0.22572916666666668</v>
      </c>
    </row>
    <row r="267" spans="1:8" ht="17.100000000000001" customHeight="1" x14ac:dyDescent="0.2">
      <c r="A267" s="2"/>
      <c r="B267" s="54"/>
      <c r="C267" s="54"/>
      <c r="D267" s="3" t="s">
        <v>32</v>
      </c>
      <c r="E267" s="4" t="s">
        <v>33</v>
      </c>
      <c r="F267" s="33" t="s">
        <v>393</v>
      </c>
      <c r="G267" s="5">
        <v>38.82</v>
      </c>
      <c r="H267" s="6">
        <f t="shared" si="8"/>
        <v>0.1141764705882353</v>
      </c>
    </row>
    <row r="268" spans="1:8" ht="17.100000000000001" customHeight="1" x14ac:dyDescent="0.2">
      <c r="A268" s="2"/>
      <c r="B268" s="54"/>
      <c r="C268" s="54"/>
      <c r="D268" s="3" t="s">
        <v>35</v>
      </c>
      <c r="E268" s="4" t="s">
        <v>36</v>
      </c>
      <c r="F268" s="33" t="s">
        <v>394</v>
      </c>
      <c r="G268" s="5">
        <v>15450.05</v>
      </c>
      <c r="H268" s="6">
        <f t="shared" si="8"/>
        <v>0.4914138040712468</v>
      </c>
    </row>
    <row r="269" spans="1:8" ht="17.100000000000001" customHeight="1" x14ac:dyDescent="0.2">
      <c r="A269" s="2"/>
      <c r="B269" s="54"/>
      <c r="C269" s="54"/>
      <c r="D269" s="3" t="s">
        <v>38</v>
      </c>
      <c r="E269" s="4" t="s">
        <v>39</v>
      </c>
      <c r="F269" s="33" t="s">
        <v>395</v>
      </c>
      <c r="G269" s="5">
        <v>7041.11</v>
      </c>
      <c r="H269" s="6">
        <f t="shared" si="8"/>
        <v>0.81835309158530911</v>
      </c>
    </row>
    <row r="270" spans="1:8" ht="16.5" customHeight="1" x14ac:dyDescent="0.2">
      <c r="A270" s="2"/>
      <c r="B270" s="54"/>
      <c r="C270" s="54"/>
      <c r="D270" s="3" t="s">
        <v>11</v>
      </c>
      <c r="E270" s="4" t="s">
        <v>12</v>
      </c>
      <c r="F270" s="33" t="s">
        <v>122</v>
      </c>
      <c r="G270" s="5">
        <v>7150</v>
      </c>
      <c r="H270" s="6">
        <f t="shared" si="8"/>
        <v>0.75263157894736843</v>
      </c>
    </row>
    <row r="271" spans="1:8" ht="17.100000000000001" customHeight="1" x14ac:dyDescent="0.2">
      <c r="A271" s="2"/>
      <c r="B271" s="54"/>
      <c r="C271" s="54"/>
      <c r="D271" s="3" t="s">
        <v>189</v>
      </c>
      <c r="E271" s="4" t="s">
        <v>190</v>
      </c>
      <c r="F271" s="33" t="s">
        <v>396</v>
      </c>
      <c r="G271" s="5">
        <v>0</v>
      </c>
      <c r="H271" s="6">
        <f t="shared" si="8"/>
        <v>0</v>
      </c>
    </row>
    <row r="272" spans="1:8" ht="17.100000000000001" customHeight="1" x14ac:dyDescent="0.2">
      <c r="A272" s="1"/>
      <c r="B272" s="56" t="s">
        <v>397</v>
      </c>
      <c r="C272" s="56"/>
      <c r="D272" s="13"/>
      <c r="E272" s="14" t="s">
        <v>24</v>
      </c>
      <c r="F272" s="34" t="s">
        <v>120</v>
      </c>
      <c r="G272" s="15">
        <v>3000</v>
      </c>
      <c r="H272" s="16">
        <f t="shared" si="8"/>
        <v>0.75</v>
      </c>
    </row>
    <row r="273" spans="1:8" ht="57.75" customHeight="1" x14ac:dyDescent="0.2">
      <c r="A273" s="2"/>
      <c r="B273" s="54"/>
      <c r="C273" s="54"/>
      <c r="D273" s="3" t="s">
        <v>267</v>
      </c>
      <c r="E273" s="4" t="s">
        <v>268</v>
      </c>
      <c r="F273" s="33" t="s">
        <v>120</v>
      </c>
      <c r="G273" s="5">
        <v>3000</v>
      </c>
      <c r="H273" s="6">
        <f t="shared" si="8"/>
        <v>0.75</v>
      </c>
    </row>
    <row r="274" spans="1:8" ht="17.100000000000001" customHeight="1" x14ac:dyDescent="0.2">
      <c r="A274" s="9" t="s">
        <v>398</v>
      </c>
      <c r="B274" s="57"/>
      <c r="C274" s="57"/>
      <c r="D274" s="9"/>
      <c r="E274" s="10" t="s">
        <v>399</v>
      </c>
      <c r="F274" s="31" t="s">
        <v>400</v>
      </c>
      <c r="G274" s="11">
        <f>G275+G277+G282+G291+G304+G306+G309+G312+G314+G331+G333</f>
        <v>2580341.17</v>
      </c>
      <c r="H274" s="12">
        <f t="shared" si="8"/>
        <v>0.4742364643198938</v>
      </c>
    </row>
    <row r="275" spans="1:8" ht="17.100000000000001" customHeight="1" x14ac:dyDescent="0.2">
      <c r="A275" s="1"/>
      <c r="B275" s="56" t="s">
        <v>401</v>
      </c>
      <c r="C275" s="56"/>
      <c r="D275" s="13"/>
      <c r="E275" s="14" t="s">
        <v>402</v>
      </c>
      <c r="F275" s="34" t="s">
        <v>403</v>
      </c>
      <c r="G275" s="15">
        <v>65540.56</v>
      </c>
      <c r="H275" s="16">
        <f t="shared" si="8"/>
        <v>0.46814685714285714</v>
      </c>
    </row>
    <row r="276" spans="1:8" ht="27" customHeight="1" x14ac:dyDescent="0.2">
      <c r="A276" s="2"/>
      <c r="B276" s="54"/>
      <c r="C276" s="54"/>
      <c r="D276" s="3" t="s">
        <v>404</v>
      </c>
      <c r="E276" s="4" t="s">
        <v>405</v>
      </c>
      <c r="F276" s="33" t="s">
        <v>403</v>
      </c>
      <c r="G276" s="5">
        <v>65540.56</v>
      </c>
      <c r="H276" s="6">
        <f t="shared" si="8"/>
        <v>0.46814685714285714</v>
      </c>
    </row>
    <row r="277" spans="1:8" ht="17.100000000000001" customHeight="1" x14ac:dyDescent="0.2">
      <c r="A277" s="1"/>
      <c r="B277" s="56" t="s">
        <v>406</v>
      </c>
      <c r="C277" s="56"/>
      <c r="D277" s="13"/>
      <c r="E277" s="14" t="s">
        <v>407</v>
      </c>
      <c r="F277" s="34" t="s">
        <v>408</v>
      </c>
      <c r="G277" s="15">
        <f>SUM(G278:G281)</f>
        <v>9899.2799999999988</v>
      </c>
      <c r="H277" s="16">
        <f t="shared" si="8"/>
        <v>0.31446251588310037</v>
      </c>
    </row>
    <row r="278" spans="1:8" ht="17.100000000000001" customHeight="1" x14ac:dyDescent="0.2">
      <c r="A278" s="2"/>
      <c r="B278" s="54"/>
      <c r="C278" s="54"/>
      <c r="D278" s="3" t="s">
        <v>26</v>
      </c>
      <c r="E278" s="4" t="s">
        <v>27</v>
      </c>
      <c r="F278" s="33" t="s">
        <v>409</v>
      </c>
      <c r="G278" s="5">
        <v>5101.42</v>
      </c>
      <c r="H278" s="6">
        <f t="shared" si="8"/>
        <v>0.2123556591599717</v>
      </c>
    </row>
    <row r="279" spans="1:8" ht="17.100000000000001" customHeight="1" x14ac:dyDescent="0.2">
      <c r="A279" s="2"/>
      <c r="B279" s="54"/>
      <c r="C279" s="54"/>
      <c r="D279" s="3" t="s">
        <v>29</v>
      </c>
      <c r="E279" s="4" t="s">
        <v>30</v>
      </c>
      <c r="F279" s="33" t="s">
        <v>410</v>
      </c>
      <c r="G279" s="5">
        <v>562</v>
      </c>
      <c r="H279" s="6">
        <f t="shared" si="8"/>
        <v>0.20071428571428571</v>
      </c>
    </row>
    <row r="280" spans="1:8" ht="17.100000000000001" customHeight="1" x14ac:dyDescent="0.2">
      <c r="A280" s="2"/>
      <c r="B280" s="54"/>
      <c r="C280" s="54"/>
      <c r="D280" s="3" t="s">
        <v>32</v>
      </c>
      <c r="E280" s="4" t="s">
        <v>33</v>
      </c>
      <c r="F280" s="33" t="s">
        <v>250</v>
      </c>
      <c r="G280" s="5">
        <v>78.86</v>
      </c>
      <c r="H280" s="6">
        <f t="shared" si="8"/>
        <v>0.15772</v>
      </c>
    </row>
    <row r="281" spans="1:8" ht="17.100000000000001" customHeight="1" x14ac:dyDescent="0.2">
      <c r="A281" s="2"/>
      <c r="B281" s="54"/>
      <c r="C281" s="54"/>
      <c r="D281" s="3" t="s">
        <v>35</v>
      </c>
      <c r="E281" s="4" t="s">
        <v>36</v>
      </c>
      <c r="F281" s="33" t="s">
        <v>411</v>
      </c>
      <c r="G281" s="5">
        <v>4157</v>
      </c>
      <c r="H281" s="6">
        <f t="shared" si="8"/>
        <v>1</v>
      </c>
    </row>
    <row r="282" spans="1:8" ht="17.100000000000001" customHeight="1" x14ac:dyDescent="0.2">
      <c r="A282" s="1"/>
      <c r="B282" s="56" t="s">
        <v>412</v>
      </c>
      <c r="C282" s="56"/>
      <c r="D282" s="13"/>
      <c r="E282" s="14" t="s">
        <v>413</v>
      </c>
      <c r="F282" s="34" t="s">
        <v>414</v>
      </c>
      <c r="G282" s="15">
        <f>SUM(G283:G290)</f>
        <v>739057.63</v>
      </c>
      <c r="H282" s="16">
        <f t="shared" si="8"/>
        <v>0.31435883879200338</v>
      </c>
    </row>
    <row r="283" spans="1:8" ht="17.100000000000001" customHeight="1" x14ac:dyDescent="0.2">
      <c r="A283" s="2"/>
      <c r="B283" s="54"/>
      <c r="C283" s="54"/>
      <c r="D283" s="3" t="s">
        <v>415</v>
      </c>
      <c r="E283" s="4" t="s">
        <v>416</v>
      </c>
      <c r="F283" s="33" t="s">
        <v>417</v>
      </c>
      <c r="G283" s="5">
        <v>720389.1</v>
      </c>
      <c r="H283" s="6">
        <f t="shared" si="8"/>
        <v>0.31335161680397394</v>
      </c>
    </row>
    <row r="284" spans="1:8" ht="17.100000000000001" customHeight="1" x14ac:dyDescent="0.2">
      <c r="A284" s="2"/>
      <c r="B284" s="54"/>
      <c r="C284" s="54"/>
      <c r="D284" s="3" t="s">
        <v>26</v>
      </c>
      <c r="E284" s="4" t="s">
        <v>27</v>
      </c>
      <c r="F284" s="33" t="s">
        <v>418</v>
      </c>
      <c r="G284" s="5">
        <v>6810.08</v>
      </c>
      <c r="H284" s="6">
        <f t="shared" si="8"/>
        <v>0.2177590142699227</v>
      </c>
    </row>
    <row r="285" spans="1:8" ht="17.100000000000001" customHeight="1" x14ac:dyDescent="0.2">
      <c r="A285" s="2"/>
      <c r="B285" s="54"/>
      <c r="C285" s="54"/>
      <c r="D285" s="3" t="s">
        <v>29</v>
      </c>
      <c r="E285" s="4" t="s">
        <v>30</v>
      </c>
      <c r="F285" s="33" t="s">
        <v>419</v>
      </c>
      <c r="G285" s="5">
        <v>693.43</v>
      </c>
      <c r="H285" s="6">
        <f t="shared" si="8"/>
        <v>0.11011632061614196</v>
      </c>
    </row>
    <row r="286" spans="1:8" ht="17.100000000000001" customHeight="1" x14ac:dyDescent="0.2">
      <c r="A286" s="2"/>
      <c r="B286" s="54"/>
      <c r="C286" s="54"/>
      <c r="D286" s="3" t="s">
        <v>32</v>
      </c>
      <c r="E286" s="4" t="s">
        <v>33</v>
      </c>
      <c r="F286" s="33" t="s">
        <v>420</v>
      </c>
      <c r="G286" s="5">
        <v>97.3</v>
      </c>
      <c r="H286" s="6">
        <f t="shared" si="8"/>
        <v>0.1138970829236316</v>
      </c>
    </row>
    <row r="287" spans="1:8" ht="17.100000000000001" customHeight="1" x14ac:dyDescent="0.2">
      <c r="A287" s="2"/>
      <c r="B287" s="54"/>
      <c r="C287" s="54"/>
      <c r="D287" s="3" t="s">
        <v>38</v>
      </c>
      <c r="E287" s="4" t="s">
        <v>39</v>
      </c>
      <c r="F287" s="33" t="s">
        <v>421</v>
      </c>
      <c r="G287" s="5">
        <v>5294.54</v>
      </c>
      <c r="H287" s="6">
        <f t="shared" si="8"/>
        <v>0.99991312559017942</v>
      </c>
    </row>
    <row r="288" spans="1:8" ht="16.5" customHeight="1" x14ac:dyDescent="0.2">
      <c r="A288" s="2"/>
      <c r="B288" s="54"/>
      <c r="C288" s="54"/>
      <c r="D288" s="3" t="s">
        <v>11</v>
      </c>
      <c r="E288" s="4" t="s">
        <v>12</v>
      </c>
      <c r="F288" s="33" t="s">
        <v>422</v>
      </c>
      <c r="G288" s="5">
        <v>0</v>
      </c>
      <c r="H288" s="6">
        <f t="shared" ref="H288:H351" si="9">G288/F288</f>
        <v>0</v>
      </c>
    </row>
    <row r="289" spans="1:8" ht="24" customHeight="1" x14ac:dyDescent="0.2">
      <c r="A289" s="2"/>
      <c r="B289" s="54"/>
      <c r="C289" s="54"/>
      <c r="D289" s="3" t="s">
        <v>200</v>
      </c>
      <c r="E289" s="4" t="s">
        <v>201</v>
      </c>
      <c r="F289" s="33" t="s">
        <v>186</v>
      </c>
      <c r="G289" s="5">
        <v>828.58</v>
      </c>
      <c r="H289" s="6">
        <f t="shared" si="9"/>
        <v>0.55238666666666669</v>
      </c>
    </row>
    <row r="290" spans="1:8" ht="17.100000000000001" customHeight="1" x14ac:dyDescent="0.2">
      <c r="A290" s="2"/>
      <c r="B290" s="54"/>
      <c r="C290" s="54"/>
      <c r="D290" s="3" t="s">
        <v>135</v>
      </c>
      <c r="E290" s="4" t="s">
        <v>136</v>
      </c>
      <c r="F290" s="33" t="s">
        <v>180</v>
      </c>
      <c r="G290" s="5">
        <v>4944.6000000000004</v>
      </c>
      <c r="H290" s="6">
        <f t="shared" si="9"/>
        <v>0.98892000000000002</v>
      </c>
    </row>
    <row r="291" spans="1:8" ht="40.5" customHeight="1" x14ac:dyDescent="0.2">
      <c r="A291" s="1"/>
      <c r="B291" s="56" t="s">
        <v>423</v>
      </c>
      <c r="C291" s="56"/>
      <c r="D291" s="13"/>
      <c r="E291" s="14" t="s">
        <v>424</v>
      </c>
      <c r="F291" s="34" t="s">
        <v>425</v>
      </c>
      <c r="G291" s="15">
        <f>SUM(G292:G303)</f>
        <v>1175445.05</v>
      </c>
      <c r="H291" s="16">
        <f t="shared" si="9"/>
        <v>0.64631057898498934</v>
      </c>
    </row>
    <row r="292" spans="1:8" ht="48" customHeight="1" x14ac:dyDescent="0.2">
      <c r="A292" s="2"/>
      <c r="B292" s="54"/>
      <c r="C292" s="54"/>
      <c r="D292" s="3" t="s">
        <v>426</v>
      </c>
      <c r="E292" s="4" t="s">
        <v>427</v>
      </c>
      <c r="F292" s="33" t="s">
        <v>428</v>
      </c>
      <c r="G292" s="5">
        <v>7465.73</v>
      </c>
      <c r="H292" s="6">
        <f t="shared" si="9"/>
        <v>0.49771533333333329</v>
      </c>
    </row>
    <row r="293" spans="1:8" ht="17.100000000000001" customHeight="1" x14ac:dyDescent="0.2">
      <c r="A293" s="2"/>
      <c r="B293" s="54"/>
      <c r="C293" s="54"/>
      <c r="D293" s="3" t="s">
        <v>415</v>
      </c>
      <c r="E293" s="4" t="s">
        <v>416</v>
      </c>
      <c r="F293" s="33" t="s">
        <v>429</v>
      </c>
      <c r="G293" s="5">
        <v>1062005.21</v>
      </c>
      <c r="H293" s="6">
        <f t="shared" si="9"/>
        <v>0.64161047668645455</v>
      </c>
    </row>
    <row r="294" spans="1:8" ht="17.100000000000001" customHeight="1" x14ac:dyDescent="0.2">
      <c r="A294" s="2"/>
      <c r="B294" s="54"/>
      <c r="C294" s="54"/>
      <c r="D294" s="3" t="s">
        <v>26</v>
      </c>
      <c r="E294" s="4" t="s">
        <v>27</v>
      </c>
      <c r="F294" s="33" t="s">
        <v>266</v>
      </c>
      <c r="G294" s="5">
        <v>30000</v>
      </c>
      <c r="H294" s="6">
        <f t="shared" si="9"/>
        <v>1</v>
      </c>
    </row>
    <row r="295" spans="1:8" ht="17.100000000000001" customHeight="1" x14ac:dyDescent="0.2">
      <c r="A295" s="2"/>
      <c r="B295" s="54"/>
      <c r="C295" s="54"/>
      <c r="D295" s="3" t="s">
        <v>54</v>
      </c>
      <c r="E295" s="4" t="s">
        <v>55</v>
      </c>
      <c r="F295" s="33" t="s">
        <v>430</v>
      </c>
      <c r="G295" s="5">
        <v>2550</v>
      </c>
      <c r="H295" s="6">
        <f t="shared" si="9"/>
        <v>1</v>
      </c>
    </row>
    <row r="296" spans="1:8" ht="17.100000000000001" customHeight="1" x14ac:dyDescent="0.2">
      <c r="A296" s="2"/>
      <c r="B296" s="54"/>
      <c r="C296" s="54"/>
      <c r="D296" s="3" t="s">
        <v>29</v>
      </c>
      <c r="E296" s="4" t="s">
        <v>30</v>
      </c>
      <c r="F296" s="33" t="s">
        <v>431</v>
      </c>
      <c r="G296" s="5">
        <v>60079.41</v>
      </c>
      <c r="H296" s="6">
        <f t="shared" si="9"/>
        <v>0.63241484210526322</v>
      </c>
    </row>
    <row r="297" spans="1:8" ht="17.100000000000001" customHeight="1" x14ac:dyDescent="0.2">
      <c r="A297" s="2"/>
      <c r="B297" s="54"/>
      <c r="C297" s="54"/>
      <c r="D297" s="3" t="s">
        <v>32</v>
      </c>
      <c r="E297" s="4" t="s">
        <v>33</v>
      </c>
      <c r="F297" s="33" t="s">
        <v>432</v>
      </c>
      <c r="G297" s="5">
        <v>735</v>
      </c>
      <c r="H297" s="6">
        <f t="shared" si="9"/>
        <v>1</v>
      </c>
    </row>
    <row r="298" spans="1:8" ht="17.100000000000001" customHeight="1" x14ac:dyDescent="0.2">
      <c r="A298" s="2"/>
      <c r="B298" s="54"/>
      <c r="C298" s="54"/>
      <c r="D298" s="3" t="s">
        <v>38</v>
      </c>
      <c r="E298" s="4" t="s">
        <v>39</v>
      </c>
      <c r="F298" s="33" t="s">
        <v>433</v>
      </c>
      <c r="G298" s="5">
        <v>4781.3100000000004</v>
      </c>
      <c r="H298" s="6">
        <f t="shared" si="9"/>
        <v>0.77006120148172019</v>
      </c>
    </row>
    <row r="299" spans="1:8" ht="17.100000000000001" customHeight="1" x14ac:dyDescent="0.2">
      <c r="A299" s="2"/>
      <c r="B299" s="54"/>
      <c r="C299" s="54"/>
      <c r="D299" s="3" t="s">
        <v>97</v>
      </c>
      <c r="E299" s="4" t="s">
        <v>98</v>
      </c>
      <c r="F299" s="33" t="s">
        <v>434</v>
      </c>
      <c r="G299" s="5">
        <v>450</v>
      </c>
      <c r="H299" s="6">
        <f t="shared" si="9"/>
        <v>1</v>
      </c>
    </row>
    <row r="300" spans="1:8" ht="16.5" customHeight="1" x14ac:dyDescent="0.2">
      <c r="A300" s="2"/>
      <c r="B300" s="54"/>
      <c r="C300" s="54"/>
      <c r="D300" s="3" t="s">
        <v>11</v>
      </c>
      <c r="E300" s="4" t="s">
        <v>12</v>
      </c>
      <c r="F300" s="33" t="s">
        <v>435</v>
      </c>
      <c r="G300" s="5">
        <v>4611.8500000000004</v>
      </c>
      <c r="H300" s="6">
        <f t="shared" si="9"/>
        <v>0.46118500000000001</v>
      </c>
    </row>
    <row r="301" spans="1:8" ht="16.5" customHeight="1" x14ac:dyDescent="0.2">
      <c r="A301" s="2"/>
      <c r="B301" s="54"/>
      <c r="C301" s="54"/>
      <c r="D301" s="3" t="s">
        <v>69</v>
      </c>
      <c r="E301" s="4" t="s">
        <v>70</v>
      </c>
      <c r="F301" s="33" t="s">
        <v>71</v>
      </c>
      <c r="G301" s="5">
        <v>2188</v>
      </c>
      <c r="H301" s="6">
        <f t="shared" si="9"/>
        <v>1</v>
      </c>
    </row>
    <row r="302" spans="1:8" ht="17.100000000000001" customHeight="1" x14ac:dyDescent="0.2">
      <c r="A302" s="2"/>
      <c r="B302" s="54"/>
      <c r="C302" s="54"/>
      <c r="D302" s="3" t="s">
        <v>194</v>
      </c>
      <c r="E302" s="4" t="s">
        <v>195</v>
      </c>
      <c r="F302" s="33" t="s">
        <v>436</v>
      </c>
      <c r="G302" s="5">
        <v>299.95999999999998</v>
      </c>
      <c r="H302" s="6">
        <f t="shared" si="9"/>
        <v>0.42851428571428568</v>
      </c>
    </row>
    <row r="303" spans="1:8" ht="24.75" customHeight="1" x14ac:dyDescent="0.2">
      <c r="A303" s="2"/>
      <c r="B303" s="54"/>
      <c r="C303" s="54"/>
      <c r="D303" s="3" t="s">
        <v>200</v>
      </c>
      <c r="E303" s="4" t="s">
        <v>201</v>
      </c>
      <c r="F303" s="33" t="s">
        <v>437</v>
      </c>
      <c r="G303" s="5">
        <v>278.58</v>
      </c>
      <c r="H303" s="6">
        <f t="shared" si="9"/>
        <v>0.42858461538461534</v>
      </c>
    </row>
    <row r="304" spans="1:8" ht="49.5" customHeight="1" x14ac:dyDescent="0.2">
      <c r="A304" s="1"/>
      <c r="B304" s="56" t="s">
        <v>438</v>
      </c>
      <c r="C304" s="56"/>
      <c r="D304" s="13"/>
      <c r="E304" s="14" t="s">
        <v>439</v>
      </c>
      <c r="F304" s="34" t="s">
        <v>440</v>
      </c>
      <c r="G304" s="15">
        <f>SUM(G305)</f>
        <v>20986.05</v>
      </c>
      <c r="H304" s="16">
        <f t="shared" si="9"/>
        <v>0.67245738272237887</v>
      </c>
    </row>
    <row r="305" spans="1:8" ht="17.100000000000001" customHeight="1" x14ac:dyDescent="0.2">
      <c r="A305" s="2"/>
      <c r="B305" s="54"/>
      <c r="C305" s="54"/>
      <c r="D305" s="3" t="s">
        <v>441</v>
      </c>
      <c r="E305" s="4" t="s">
        <v>442</v>
      </c>
      <c r="F305" s="33" t="s">
        <v>440</v>
      </c>
      <c r="G305" s="5">
        <v>20986.05</v>
      </c>
      <c r="H305" s="6">
        <f t="shared" si="9"/>
        <v>0.67245738272237887</v>
      </c>
    </row>
    <row r="306" spans="1:8" ht="24.75" customHeight="1" x14ac:dyDescent="0.2">
      <c r="A306" s="1"/>
      <c r="B306" s="56" t="s">
        <v>443</v>
      </c>
      <c r="C306" s="56"/>
      <c r="D306" s="13"/>
      <c r="E306" s="14" t="s">
        <v>444</v>
      </c>
      <c r="F306" s="34" t="s">
        <v>445</v>
      </c>
      <c r="G306" s="15">
        <f>SUM(G307:G308)</f>
        <v>109403.98</v>
      </c>
      <c r="H306" s="16">
        <f t="shared" si="9"/>
        <v>0.62984444444444443</v>
      </c>
    </row>
    <row r="307" spans="1:8" ht="17.100000000000001" customHeight="1" x14ac:dyDescent="0.2">
      <c r="A307" s="2"/>
      <c r="B307" s="54"/>
      <c r="C307" s="54"/>
      <c r="D307" s="3" t="s">
        <v>415</v>
      </c>
      <c r="E307" s="4" t="s">
        <v>416</v>
      </c>
      <c r="F307" s="33" t="s">
        <v>446</v>
      </c>
      <c r="G307" s="5">
        <v>104529.98</v>
      </c>
      <c r="H307" s="6">
        <f t="shared" si="9"/>
        <v>0.65866402016383108</v>
      </c>
    </row>
    <row r="308" spans="1:8" ht="17.100000000000001" customHeight="1" x14ac:dyDescent="0.2">
      <c r="A308" s="2"/>
      <c r="B308" s="54"/>
      <c r="C308" s="54"/>
      <c r="D308" s="3" t="s">
        <v>11</v>
      </c>
      <c r="E308" s="4" t="s">
        <v>12</v>
      </c>
      <c r="F308" s="33" t="s">
        <v>428</v>
      </c>
      <c r="G308" s="5">
        <v>4874</v>
      </c>
      <c r="H308" s="6">
        <f t="shared" si="9"/>
        <v>0.32493333333333335</v>
      </c>
    </row>
    <row r="309" spans="1:8" ht="17.100000000000001" customHeight="1" x14ac:dyDescent="0.2">
      <c r="A309" s="1"/>
      <c r="B309" s="56" t="s">
        <v>447</v>
      </c>
      <c r="C309" s="56"/>
      <c r="D309" s="13"/>
      <c r="E309" s="14" t="s">
        <v>448</v>
      </c>
      <c r="F309" s="34" t="s">
        <v>449</v>
      </c>
      <c r="G309" s="15">
        <v>4813.34</v>
      </c>
      <c r="H309" s="16">
        <f t="shared" si="9"/>
        <v>0.11990970911057594</v>
      </c>
    </row>
    <row r="310" spans="1:8" ht="17.100000000000001" customHeight="1" x14ac:dyDescent="0.2">
      <c r="A310" s="2"/>
      <c r="B310" s="54"/>
      <c r="C310" s="54"/>
      <c r="D310" s="3" t="s">
        <v>415</v>
      </c>
      <c r="E310" s="4" t="s">
        <v>416</v>
      </c>
      <c r="F310" s="33" t="s">
        <v>450</v>
      </c>
      <c r="G310" s="5">
        <v>4813.34</v>
      </c>
      <c r="H310" s="6">
        <f t="shared" si="9"/>
        <v>0.11991816344092236</v>
      </c>
    </row>
    <row r="311" spans="1:8" ht="17.100000000000001" customHeight="1" x14ac:dyDescent="0.2">
      <c r="A311" s="2"/>
      <c r="B311" s="54"/>
      <c r="C311" s="54"/>
      <c r="D311" s="3" t="s">
        <v>38</v>
      </c>
      <c r="E311" s="4" t="s">
        <v>39</v>
      </c>
      <c r="F311" s="33" t="s">
        <v>451</v>
      </c>
      <c r="G311" s="5">
        <v>0</v>
      </c>
      <c r="H311" s="6">
        <f t="shared" si="9"/>
        <v>0</v>
      </c>
    </row>
    <row r="312" spans="1:8" ht="17.100000000000001" customHeight="1" x14ac:dyDescent="0.2">
      <c r="A312" s="1"/>
      <c r="B312" s="56" t="s">
        <v>452</v>
      </c>
      <c r="C312" s="56"/>
      <c r="D312" s="13"/>
      <c r="E312" s="14" t="s">
        <v>453</v>
      </c>
      <c r="F312" s="34" t="s">
        <v>454</v>
      </c>
      <c r="G312" s="15">
        <v>161192.38</v>
      </c>
      <c r="H312" s="16">
        <f t="shared" si="9"/>
        <v>0.81001195979899498</v>
      </c>
    </row>
    <row r="313" spans="1:8" ht="17.100000000000001" customHeight="1" x14ac:dyDescent="0.2">
      <c r="A313" s="2"/>
      <c r="B313" s="54"/>
      <c r="C313" s="54"/>
      <c r="D313" s="3" t="s">
        <v>415</v>
      </c>
      <c r="E313" s="4" t="s">
        <v>416</v>
      </c>
      <c r="F313" s="33" t="s">
        <v>454</v>
      </c>
      <c r="G313" s="5">
        <v>161192.38</v>
      </c>
      <c r="H313" s="6">
        <f t="shared" si="9"/>
        <v>0.81001195979899498</v>
      </c>
    </row>
    <row r="314" spans="1:8" ht="17.100000000000001" customHeight="1" x14ac:dyDescent="0.2">
      <c r="A314" s="1"/>
      <c r="B314" s="56" t="s">
        <v>455</v>
      </c>
      <c r="C314" s="56"/>
      <c r="D314" s="13"/>
      <c r="E314" s="14" t="s">
        <v>456</v>
      </c>
      <c r="F314" s="34" t="s">
        <v>457</v>
      </c>
      <c r="G314" s="15">
        <f>SUM(G315:G330)</f>
        <v>205643.12</v>
      </c>
      <c r="H314" s="16">
        <f t="shared" si="9"/>
        <v>0.4521477351180922</v>
      </c>
    </row>
    <row r="315" spans="1:8" ht="17.100000000000001" customHeight="1" x14ac:dyDescent="0.2">
      <c r="A315" s="2"/>
      <c r="B315" s="54"/>
      <c r="C315" s="54"/>
      <c r="D315" s="3" t="s">
        <v>415</v>
      </c>
      <c r="E315" s="4" t="s">
        <v>416</v>
      </c>
      <c r="F315" s="33" t="s">
        <v>251</v>
      </c>
      <c r="G315" s="5">
        <v>3300</v>
      </c>
      <c r="H315" s="6">
        <f t="shared" si="9"/>
        <v>1</v>
      </c>
    </row>
    <row r="316" spans="1:8" ht="17.100000000000001" customHeight="1" x14ac:dyDescent="0.2">
      <c r="A316" s="2"/>
      <c r="B316" s="54"/>
      <c r="C316" s="54"/>
      <c r="D316" s="3" t="s">
        <v>26</v>
      </c>
      <c r="E316" s="4" t="s">
        <v>27</v>
      </c>
      <c r="F316" s="33" t="s">
        <v>458</v>
      </c>
      <c r="G316" s="5">
        <v>112011.23</v>
      </c>
      <c r="H316" s="6">
        <f t="shared" si="9"/>
        <v>0.40642976364124556</v>
      </c>
    </row>
    <row r="317" spans="1:8" ht="17.100000000000001" customHeight="1" x14ac:dyDescent="0.2">
      <c r="A317" s="2"/>
      <c r="B317" s="54"/>
      <c r="C317" s="54"/>
      <c r="D317" s="3" t="s">
        <v>54</v>
      </c>
      <c r="E317" s="4" t="s">
        <v>55</v>
      </c>
      <c r="F317" s="33" t="s">
        <v>459</v>
      </c>
      <c r="G317" s="5">
        <v>21001.02</v>
      </c>
      <c r="H317" s="6">
        <f t="shared" si="9"/>
        <v>0.99995333777735451</v>
      </c>
    </row>
    <row r="318" spans="1:8" ht="17.100000000000001" customHeight="1" x14ac:dyDescent="0.2">
      <c r="A318" s="2"/>
      <c r="B318" s="54"/>
      <c r="C318" s="54"/>
      <c r="D318" s="3" t="s">
        <v>29</v>
      </c>
      <c r="E318" s="4" t="s">
        <v>30</v>
      </c>
      <c r="F318" s="33" t="s">
        <v>460</v>
      </c>
      <c r="G318" s="5">
        <v>24624.1</v>
      </c>
      <c r="H318" s="6">
        <f t="shared" si="9"/>
        <v>0.42824521739130433</v>
      </c>
    </row>
    <row r="319" spans="1:8" ht="17.100000000000001" customHeight="1" x14ac:dyDescent="0.2">
      <c r="A319" s="2"/>
      <c r="B319" s="54"/>
      <c r="C319" s="54"/>
      <c r="D319" s="3" t="s">
        <v>32</v>
      </c>
      <c r="E319" s="4" t="s">
        <v>33</v>
      </c>
      <c r="F319" s="33" t="s">
        <v>461</v>
      </c>
      <c r="G319" s="5">
        <v>3300.57</v>
      </c>
      <c r="H319" s="6">
        <f t="shared" si="9"/>
        <v>0.44007600000000002</v>
      </c>
    </row>
    <row r="320" spans="1:8" ht="17.100000000000001" customHeight="1" x14ac:dyDescent="0.2">
      <c r="A320" s="2"/>
      <c r="B320" s="54"/>
      <c r="C320" s="54"/>
      <c r="D320" s="3" t="s">
        <v>35</v>
      </c>
      <c r="E320" s="4" t="s">
        <v>36</v>
      </c>
      <c r="F320" s="33" t="s">
        <v>462</v>
      </c>
      <c r="G320" s="5">
        <v>1407.1</v>
      </c>
      <c r="H320" s="6">
        <f t="shared" si="9"/>
        <v>0.48857638888888888</v>
      </c>
    </row>
    <row r="321" spans="1:8" ht="17.100000000000001" customHeight="1" x14ac:dyDescent="0.2">
      <c r="A321" s="2"/>
      <c r="B321" s="54"/>
      <c r="C321" s="54"/>
      <c r="D321" s="3" t="s">
        <v>38</v>
      </c>
      <c r="E321" s="4" t="s">
        <v>39</v>
      </c>
      <c r="F321" s="33" t="s">
        <v>463</v>
      </c>
      <c r="G321" s="5">
        <v>10302.209999999999</v>
      </c>
      <c r="H321" s="6">
        <f t="shared" si="9"/>
        <v>0.42824167601945379</v>
      </c>
    </row>
    <row r="322" spans="1:8" ht="17.100000000000001" customHeight="1" x14ac:dyDescent="0.2">
      <c r="A322" s="2"/>
      <c r="B322" s="54"/>
      <c r="C322" s="54"/>
      <c r="D322" s="3" t="s">
        <v>61</v>
      </c>
      <c r="E322" s="4" t="s">
        <v>62</v>
      </c>
      <c r="F322" s="33" t="s">
        <v>464</v>
      </c>
      <c r="G322" s="5">
        <v>4406.04</v>
      </c>
      <c r="H322" s="6">
        <f t="shared" si="9"/>
        <v>0.47376774193548388</v>
      </c>
    </row>
    <row r="323" spans="1:8" ht="17.100000000000001" customHeight="1" x14ac:dyDescent="0.2">
      <c r="A323" s="2"/>
      <c r="B323" s="54"/>
      <c r="C323" s="54"/>
      <c r="D323" s="3" t="s">
        <v>97</v>
      </c>
      <c r="E323" s="4" t="s">
        <v>98</v>
      </c>
      <c r="F323" s="33" t="s">
        <v>465</v>
      </c>
      <c r="G323" s="5">
        <v>593.29999999999995</v>
      </c>
      <c r="H323" s="6">
        <f t="shared" si="9"/>
        <v>0.11409615384615383</v>
      </c>
    </row>
    <row r="324" spans="1:8" ht="17.100000000000001" customHeight="1" x14ac:dyDescent="0.2">
      <c r="A324" s="2"/>
      <c r="B324" s="54"/>
      <c r="C324" s="54"/>
      <c r="D324" s="3" t="s">
        <v>184</v>
      </c>
      <c r="E324" s="4" t="s">
        <v>185</v>
      </c>
      <c r="F324" s="33" t="s">
        <v>262</v>
      </c>
      <c r="G324" s="5">
        <v>255.6</v>
      </c>
      <c r="H324" s="6">
        <f t="shared" si="9"/>
        <v>0.31950000000000001</v>
      </c>
    </row>
    <row r="325" spans="1:8" ht="17.100000000000001" customHeight="1" x14ac:dyDescent="0.2">
      <c r="A325" s="2"/>
      <c r="B325" s="54"/>
      <c r="C325" s="54"/>
      <c r="D325" s="3" t="s">
        <v>11</v>
      </c>
      <c r="E325" s="4" t="s">
        <v>12</v>
      </c>
      <c r="F325" s="33" t="s">
        <v>466</v>
      </c>
      <c r="G325" s="5">
        <v>8698.25</v>
      </c>
      <c r="H325" s="6">
        <f t="shared" si="9"/>
        <v>0.39785253624845629</v>
      </c>
    </row>
    <row r="326" spans="1:8" ht="17.100000000000001" customHeight="1" x14ac:dyDescent="0.2">
      <c r="A326" s="2"/>
      <c r="B326" s="54"/>
      <c r="C326" s="54"/>
      <c r="D326" s="3" t="s">
        <v>65</v>
      </c>
      <c r="E326" s="4" t="s">
        <v>66</v>
      </c>
      <c r="F326" s="33" t="s">
        <v>109</v>
      </c>
      <c r="G326" s="5">
        <v>1606.99</v>
      </c>
      <c r="H326" s="6">
        <f t="shared" si="9"/>
        <v>0.64279600000000003</v>
      </c>
    </row>
    <row r="327" spans="1:8" ht="18.75" customHeight="1" x14ac:dyDescent="0.2">
      <c r="A327" s="2"/>
      <c r="B327" s="54"/>
      <c r="C327" s="54"/>
      <c r="D327" s="3" t="s">
        <v>189</v>
      </c>
      <c r="E327" s="4" t="s">
        <v>190</v>
      </c>
      <c r="F327" s="33" t="s">
        <v>467</v>
      </c>
      <c r="G327" s="5">
        <v>6597.22</v>
      </c>
      <c r="H327" s="6">
        <f t="shared" si="9"/>
        <v>0.50747846153846154</v>
      </c>
    </row>
    <row r="328" spans="1:8" ht="17.100000000000001" customHeight="1" x14ac:dyDescent="0.2">
      <c r="A328" s="2"/>
      <c r="B328" s="54"/>
      <c r="C328" s="54"/>
      <c r="D328" s="3" t="s">
        <v>42</v>
      </c>
      <c r="E328" s="4" t="s">
        <v>43</v>
      </c>
      <c r="F328" s="33" t="s">
        <v>250</v>
      </c>
      <c r="G328" s="5">
        <v>139</v>
      </c>
      <c r="H328" s="6">
        <f t="shared" si="9"/>
        <v>0.27800000000000002</v>
      </c>
    </row>
    <row r="329" spans="1:8" ht="18.75" customHeight="1" x14ac:dyDescent="0.2">
      <c r="A329" s="2"/>
      <c r="B329" s="54"/>
      <c r="C329" s="54"/>
      <c r="D329" s="3" t="s">
        <v>69</v>
      </c>
      <c r="E329" s="4" t="s">
        <v>70</v>
      </c>
      <c r="F329" s="33" t="s">
        <v>468</v>
      </c>
      <c r="G329" s="5">
        <v>4814</v>
      </c>
      <c r="H329" s="6">
        <f t="shared" si="9"/>
        <v>1</v>
      </c>
    </row>
    <row r="330" spans="1:8" ht="22.5" customHeight="1" x14ac:dyDescent="0.2">
      <c r="A330" s="2"/>
      <c r="B330" s="54"/>
      <c r="C330" s="54"/>
      <c r="D330" s="3" t="s">
        <v>200</v>
      </c>
      <c r="E330" s="4" t="s">
        <v>201</v>
      </c>
      <c r="F330" s="33" t="s">
        <v>180</v>
      </c>
      <c r="G330" s="5">
        <v>2586.4899999999998</v>
      </c>
      <c r="H330" s="6">
        <f t="shared" si="9"/>
        <v>0.51729799999999992</v>
      </c>
    </row>
    <row r="331" spans="1:8" ht="17.100000000000001" customHeight="1" x14ac:dyDescent="0.2">
      <c r="A331" s="1"/>
      <c r="B331" s="56" t="s">
        <v>469</v>
      </c>
      <c r="C331" s="56"/>
      <c r="D331" s="13"/>
      <c r="E331" s="14" t="s">
        <v>470</v>
      </c>
      <c r="F331" s="34" t="s">
        <v>471</v>
      </c>
      <c r="G331" s="15">
        <v>45347.76</v>
      </c>
      <c r="H331" s="16">
        <f t="shared" si="9"/>
        <v>0.56684699999999999</v>
      </c>
    </row>
    <row r="332" spans="1:8" ht="26.25" customHeight="1" x14ac:dyDescent="0.2">
      <c r="A332" s="2"/>
      <c r="B332" s="54"/>
      <c r="C332" s="54"/>
      <c r="D332" s="3" t="s">
        <v>404</v>
      </c>
      <c r="E332" s="4" t="s">
        <v>405</v>
      </c>
      <c r="F332" s="33" t="s">
        <v>471</v>
      </c>
      <c r="G332" s="5">
        <v>45347.76</v>
      </c>
      <c r="H332" s="6">
        <f t="shared" si="9"/>
        <v>0.56684699999999999</v>
      </c>
    </row>
    <row r="333" spans="1:8" ht="17.100000000000001" customHeight="1" x14ac:dyDescent="0.2">
      <c r="A333" s="1"/>
      <c r="B333" s="56" t="s">
        <v>472</v>
      </c>
      <c r="C333" s="56"/>
      <c r="D333" s="13"/>
      <c r="E333" s="14" t="s">
        <v>24</v>
      </c>
      <c r="F333" s="34" t="s">
        <v>279</v>
      </c>
      <c r="G333" s="15">
        <v>43012.02</v>
      </c>
      <c r="H333" s="16">
        <f t="shared" si="9"/>
        <v>0.35547123966942146</v>
      </c>
    </row>
    <row r="334" spans="1:8" ht="17.100000000000001" customHeight="1" x14ac:dyDescent="0.2">
      <c r="A334" s="2"/>
      <c r="B334" s="54"/>
      <c r="C334" s="54"/>
      <c r="D334" s="3" t="s">
        <v>415</v>
      </c>
      <c r="E334" s="4" t="s">
        <v>416</v>
      </c>
      <c r="F334" s="33" t="s">
        <v>279</v>
      </c>
      <c r="G334" s="5">
        <v>43012.02</v>
      </c>
      <c r="H334" s="6">
        <f t="shared" si="9"/>
        <v>0.35547123966942146</v>
      </c>
    </row>
    <row r="335" spans="1:8" ht="17.100000000000001" customHeight="1" x14ac:dyDescent="0.2">
      <c r="A335" s="9" t="s">
        <v>473</v>
      </c>
      <c r="B335" s="57"/>
      <c r="C335" s="57"/>
      <c r="D335" s="9"/>
      <c r="E335" s="10" t="s">
        <v>474</v>
      </c>
      <c r="F335" s="31" t="s">
        <v>475</v>
      </c>
      <c r="G335" s="11">
        <v>47513.599999999999</v>
      </c>
      <c r="H335" s="12">
        <f t="shared" si="9"/>
        <v>0.89257589419897798</v>
      </c>
    </row>
    <row r="336" spans="1:8" ht="17.100000000000001" customHeight="1" x14ac:dyDescent="0.2">
      <c r="A336" s="1"/>
      <c r="B336" s="56" t="s">
        <v>476</v>
      </c>
      <c r="C336" s="56"/>
      <c r="D336" s="13"/>
      <c r="E336" s="14" t="s">
        <v>477</v>
      </c>
      <c r="F336" s="34" t="s">
        <v>475</v>
      </c>
      <c r="G336" s="15">
        <v>47513.599999999999</v>
      </c>
      <c r="H336" s="16">
        <f t="shared" si="9"/>
        <v>0.89257589419897798</v>
      </c>
    </row>
    <row r="337" spans="1:8" ht="17.100000000000001" customHeight="1" x14ac:dyDescent="0.2">
      <c r="A337" s="2"/>
      <c r="B337" s="54"/>
      <c r="C337" s="54"/>
      <c r="D337" s="3" t="s">
        <v>378</v>
      </c>
      <c r="E337" s="4" t="s">
        <v>379</v>
      </c>
      <c r="F337" s="33" t="s">
        <v>475</v>
      </c>
      <c r="G337" s="5">
        <v>47513.599999999999</v>
      </c>
      <c r="H337" s="6">
        <f t="shared" si="9"/>
        <v>0.89257589419897798</v>
      </c>
    </row>
    <row r="338" spans="1:8" ht="17.100000000000001" customHeight="1" x14ac:dyDescent="0.2">
      <c r="A338" s="9" t="s">
        <v>478</v>
      </c>
      <c r="B338" s="57"/>
      <c r="C338" s="57"/>
      <c r="D338" s="9"/>
      <c r="E338" s="10" t="s">
        <v>479</v>
      </c>
      <c r="F338" s="31" t="s">
        <v>480</v>
      </c>
      <c r="G338" s="11">
        <f>G339+G355+G366+G374+G380+G386+G390</f>
        <v>830769.3400000002</v>
      </c>
      <c r="H338" s="12">
        <f t="shared" si="9"/>
        <v>0.1570285845780271</v>
      </c>
    </row>
    <row r="339" spans="1:8" ht="17.100000000000001" customHeight="1" x14ac:dyDescent="0.2">
      <c r="A339" s="1"/>
      <c r="B339" s="56" t="s">
        <v>481</v>
      </c>
      <c r="C339" s="56"/>
      <c r="D339" s="13"/>
      <c r="E339" s="14" t="s">
        <v>482</v>
      </c>
      <c r="F339" s="34" t="s">
        <v>483</v>
      </c>
      <c r="G339" s="15">
        <f>SUM(G340:G354)</f>
        <v>309137.93000000005</v>
      </c>
      <c r="H339" s="16">
        <f t="shared" si="9"/>
        <v>8.4895198915871675E-2</v>
      </c>
    </row>
    <row r="340" spans="1:8" ht="17.100000000000001" customHeight="1" x14ac:dyDescent="0.2">
      <c r="A340" s="2"/>
      <c r="B340" s="54"/>
      <c r="C340" s="54"/>
      <c r="D340" s="3" t="s">
        <v>50</v>
      </c>
      <c r="E340" s="4" t="s">
        <v>51</v>
      </c>
      <c r="F340" s="33" t="s">
        <v>484</v>
      </c>
      <c r="G340" s="5">
        <v>600.84</v>
      </c>
      <c r="H340" s="6">
        <f t="shared" si="9"/>
        <v>0.97529461416095853</v>
      </c>
    </row>
    <row r="341" spans="1:8" ht="17.100000000000001" customHeight="1" x14ac:dyDescent="0.2">
      <c r="A341" s="2"/>
      <c r="B341" s="54"/>
      <c r="C341" s="54"/>
      <c r="D341" s="3" t="s">
        <v>26</v>
      </c>
      <c r="E341" s="4" t="s">
        <v>27</v>
      </c>
      <c r="F341" s="33" t="s">
        <v>485</v>
      </c>
      <c r="G341" s="5">
        <v>60077.97</v>
      </c>
      <c r="H341" s="6">
        <f t="shared" si="9"/>
        <v>0.42628461249291688</v>
      </c>
    </row>
    <row r="342" spans="1:8" ht="17.100000000000001" customHeight="1" x14ac:dyDescent="0.2">
      <c r="A342" s="2"/>
      <c r="B342" s="54"/>
      <c r="C342" s="54"/>
      <c r="D342" s="3" t="s">
        <v>54</v>
      </c>
      <c r="E342" s="4" t="s">
        <v>55</v>
      </c>
      <c r="F342" s="33" t="s">
        <v>486</v>
      </c>
      <c r="G342" s="5">
        <v>9906.83</v>
      </c>
      <c r="H342" s="6">
        <f t="shared" si="9"/>
        <v>1</v>
      </c>
    </row>
    <row r="343" spans="1:8" ht="17.100000000000001" customHeight="1" x14ac:dyDescent="0.2">
      <c r="A343" s="2"/>
      <c r="B343" s="54"/>
      <c r="C343" s="54"/>
      <c r="D343" s="3" t="s">
        <v>29</v>
      </c>
      <c r="E343" s="4" t="s">
        <v>30</v>
      </c>
      <c r="F343" s="33" t="s">
        <v>487</v>
      </c>
      <c r="G343" s="5">
        <v>12432.52</v>
      </c>
      <c r="H343" s="6">
        <f t="shared" si="9"/>
        <v>0.48375564202334631</v>
      </c>
    </row>
    <row r="344" spans="1:8" ht="17.100000000000001" customHeight="1" x14ac:dyDescent="0.2">
      <c r="A344" s="2"/>
      <c r="B344" s="54"/>
      <c r="C344" s="54"/>
      <c r="D344" s="3" t="s">
        <v>32</v>
      </c>
      <c r="E344" s="4" t="s">
        <v>33</v>
      </c>
      <c r="F344" s="33" t="s">
        <v>410</v>
      </c>
      <c r="G344" s="5">
        <v>1163.5999999999999</v>
      </c>
      <c r="H344" s="6">
        <f t="shared" si="9"/>
        <v>0.41557142857142854</v>
      </c>
    </row>
    <row r="345" spans="1:8" ht="17.100000000000001" customHeight="1" x14ac:dyDescent="0.2">
      <c r="A345" s="2"/>
      <c r="B345" s="54"/>
      <c r="C345" s="54"/>
      <c r="D345" s="3" t="s">
        <v>38</v>
      </c>
      <c r="E345" s="4" t="s">
        <v>39</v>
      </c>
      <c r="F345" s="33" t="s">
        <v>488</v>
      </c>
      <c r="G345" s="5">
        <v>10145.56</v>
      </c>
      <c r="H345" s="6">
        <f t="shared" si="9"/>
        <v>0.43543175965665232</v>
      </c>
    </row>
    <row r="346" spans="1:8" ht="17.100000000000001" customHeight="1" x14ac:dyDescent="0.2">
      <c r="A346" s="2"/>
      <c r="B346" s="54"/>
      <c r="C346" s="54"/>
      <c r="D346" s="3" t="s">
        <v>61</v>
      </c>
      <c r="E346" s="4" t="s">
        <v>62</v>
      </c>
      <c r="F346" s="33" t="s">
        <v>489</v>
      </c>
      <c r="G346" s="5">
        <v>28076.39</v>
      </c>
      <c r="H346" s="6">
        <f t="shared" si="9"/>
        <v>0.35073566520924421</v>
      </c>
    </row>
    <row r="347" spans="1:8" ht="17.100000000000001" customHeight="1" x14ac:dyDescent="0.2">
      <c r="A347" s="2"/>
      <c r="B347" s="54"/>
      <c r="C347" s="54"/>
      <c r="D347" s="3" t="s">
        <v>184</v>
      </c>
      <c r="E347" s="4" t="s">
        <v>185</v>
      </c>
      <c r="F347" s="33" t="s">
        <v>490</v>
      </c>
      <c r="G347" s="5">
        <v>0</v>
      </c>
      <c r="H347" s="6">
        <f t="shared" si="9"/>
        <v>0</v>
      </c>
    </row>
    <row r="348" spans="1:8" ht="17.100000000000001" customHeight="1" x14ac:dyDescent="0.2">
      <c r="A348" s="2"/>
      <c r="B348" s="54"/>
      <c r="C348" s="54"/>
      <c r="D348" s="3" t="s">
        <v>11</v>
      </c>
      <c r="E348" s="4" t="s">
        <v>12</v>
      </c>
      <c r="F348" s="33" t="s">
        <v>491</v>
      </c>
      <c r="G348" s="5">
        <v>175209.2</v>
      </c>
      <c r="H348" s="6">
        <f t="shared" si="9"/>
        <v>0.45116972484623957</v>
      </c>
    </row>
    <row r="349" spans="1:8" ht="17.100000000000001" customHeight="1" x14ac:dyDescent="0.2">
      <c r="A349" s="2"/>
      <c r="B349" s="54"/>
      <c r="C349" s="54"/>
      <c r="D349" s="3" t="s">
        <v>65</v>
      </c>
      <c r="E349" s="4" t="s">
        <v>66</v>
      </c>
      <c r="F349" s="33" t="s">
        <v>492</v>
      </c>
      <c r="G349" s="5">
        <v>368.94</v>
      </c>
      <c r="H349" s="6">
        <f t="shared" si="9"/>
        <v>0.59506451612903222</v>
      </c>
    </row>
    <row r="350" spans="1:8" ht="17.100000000000001" customHeight="1" x14ac:dyDescent="0.2">
      <c r="A350" s="2"/>
      <c r="B350" s="54"/>
      <c r="C350" s="54"/>
      <c r="D350" s="3" t="s">
        <v>189</v>
      </c>
      <c r="E350" s="4" t="s">
        <v>190</v>
      </c>
      <c r="F350" s="33" t="s">
        <v>493</v>
      </c>
      <c r="G350" s="5">
        <v>1454.84</v>
      </c>
      <c r="H350" s="6">
        <f t="shared" si="9"/>
        <v>0.40412222222222222</v>
      </c>
    </row>
    <row r="351" spans="1:8" ht="17.100000000000001" customHeight="1" x14ac:dyDescent="0.2">
      <c r="A351" s="2"/>
      <c r="B351" s="54"/>
      <c r="C351" s="54"/>
      <c r="D351" s="3" t="s">
        <v>69</v>
      </c>
      <c r="E351" s="4" t="s">
        <v>70</v>
      </c>
      <c r="F351" s="33" t="s">
        <v>494</v>
      </c>
      <c r="G351" s="5">
        <v>2625</v>
      </c>
      <c r="H351" s="6">
        <f t="shared" si="9"/>
        <v>0.79981718464351004</v>
      </c>
    </row>
    <row r="352" spans="1:8" ht="17.100000000000001" customHeight="1" x14ac:dyDescent="0.2">
      <c r="A352" s="2"/>
      <c r="B352" s="54"/>
      <c r="C352" s="54"/>
      <c r="D352" s="3" t="s">
        <v>75</v>
      </c>
      <c r="E352" s="4" t="s">
        <v>76</v>
      </c>
      <c r="F352" s="33" t="s">
        <v>495</v>
      </c>
      <c r="G352" s="5">
        <v>7076.24</v>
      </c>
      <c r="H352" s="6">
        <f t="shared" ref="H352:H415" si="10">G352/F352</f>
        <v>6.967145646607166E-2</v>
      </c>
    </row>
    <row r="353" spans="1:8" ht="17.100000000000001" customHeight="1" x14ac:dyDescent="0.2">
      <c r="A353" s="2"/>
      <c r="B353" s="54"/>
      <c r="C353" s="54"/>
      <c r="D353" s="3" t="s">
        <v>103</v>
      </c>
      <c r="E353" s="4" t="s">
        <v>76</v>
      </c>
      <c r="F353" s="33" t="s">
        <v>496</v>
      </c>
      <c r="G353" s="5">
        <v>0</v>
      </c>
      <c r="H353" s="6">
        <f t="shared" si="10"/>
        <v>0</v>
      </c>
    </row>
    <row r="354" spans="1:8" ht="17.100000000000001" customHeight="1" x14ac:dyDescent="0.2">
      <c r="A354" s="2"/>
      <c r="B354" s="54"/>
      <c r="C354" s="54"/>
      <c r="D354" s="3" t="s">
        <v>105</v>
      </c>
      <c r="E354" s="4" t="s">
        <v>76</v>
      </c>
      <c r="F354" s="33" t="s">
        <v>497</v>
      </c>
      <c r="G354" s="5">
        <v>0</v>
      </c>
      <c r="H354" s="6">
        <f t="shared" si="10"/>
        <v>0</v>
      </c>
    </row>
    <row r="355" spans="1:8" ht="17.100000000000001" customHeight="1" x14ac:dyDescent="0.2">
      <c r="A355" s="1"/>
      <c r="B355" s="56" t="s">
        <v>498</v>
      </c>
      <c r="C355" s="56"/>
      <c r="D355" s="13"/>
      <c r="E355" s="14" t="s">
        <v>499</v>
      </c>
      <c r="F355" s="34" t="s">
        <v>500</v>
      </c>
      <c r="G355" s="15">
        <f>SUM(G356:G365)</f>
        <v>202018.4</v>
      </c>
      <c r="H355" s="16">
        <f t="shared" si="10"/>
        <v>0.44674781182617301</v>
      </c>
    </row>
    <row r="356" spans="1:8" ht="17.100000000000001" customHeight="1" x14ac:dyDescent="0.2">
      <c r="A356" s="2"/>
      <c r="B356" s="54"/>
      <c r="C356" s="54"/>
      <c r="D356" s="3" t="s">
        <v>26</v>
      </c>
      <c r="E356" s="4" t="s">
        <v>27</v>
      </c>
      <c r="F356" s="33" t="s">
        <v>501</v>
      </c>
      <c r="G356" s="5">
        <v>15329.81</v>
      </c>
      <c r="H356" s="6">
        <f t="shared" si="10"/>
        <v>0.25027444001828508</v>
      </c>
    </row>
    <row r="357" spans="1:8" ht="17.100000000000001" customHeight="1" x14ac:dyDescent="0.2">
      <c r="A357" s="2"/>
      <c r="B357" s="54"/>
      <c r="C357" s="54"/>
      <c r="D357" s="3" t="s">
        <v>54</v>
      </c>
      <c r="E357" s="4" t="s">
        <v>55</v>
      </c>
      <c r="F357" s="33" t="s">
        <v>502</v>
      </c>
      <c r="G357" s="5">
        <v>2603.85</v>
      </c>
      <c r="H357" s="6">
        <f t="shared" si="10"/>
        <v>1</v>
      </c>
    </row>
    <row r="358" spans="1:8" ht="17.100000000000001" customHeight="1" x14ac:dyDescent="0.2">
      <c r="A358" s="2"/>
      <c r="B358" s="54"/>
      <c r="C358" s="54"/>
      <c r="D358" s="3" t="s">
        <v>29</v>
      </c>
      <c r="E358" s="4" t="s">
        <v>30</v>
      </c>
      <c r="F358" s="33" t="s">
        <v>503</v>
      </c>
      <c r="G358" s="5">
        <v>3237.28</v>
      </c>
      <c r="H358" s="6">
        <f t="shared" si="10"/>
        <v>0.25591146245059287</v>
      </c>
    </row>
    <row r="359" spans="1:8" ht="17.100000000000001" customHeight="1" x14ac:dyDescent="0.2">
      <c r="A359" s="2"/>
      <c r="B359" s="54"/>
      <c r="C359" s="54"/>
      <c r="D359" s="3" t="s">
        <v>32</v>
      </c>
      <c r="E359" s="4" t="s">
        <v>33</v>
      </c>
      <c r="F359" s="33" t="s">
        <v>504</v>
      </c>
      <c r="G359" s="5">
        <v>387.34</v>
      </c>
      <c r="H359" s="6">
        <f t="shared" si="10"/>
        <v>0.25482894736842104</v>
      </c>
    </row>
    <row r="360" spans="1:8" ht="17.100000000000001" customHeight="1" x14ac:dyDescent="0.2">
      <c r="A360" s="2"/>
      <c r="B360" s="54"/>
      <c r="C360" s="54"/>
      <c r="D360" s="3" t="s">
        <v>35</v>
      </c>
      <c r="E360" s="4" t="s">
        <v>36</v>
      </c>
      <c r="F360" s="33" t="s">
        <v>505</v>
      </c>
      <c r="G360" s="5">
        <v>3151.98</v>
      </c>
      <c r="H360" s="6">
        <f t="shared" si="10"/>
        <v>0.46904464285714287</v>
      </c>
    </row>
    <row r="361" spans="1:8" ht="17.100000000000001" customHeight="1" x14ac:dyDescent="0.2">
      <c r="A361" s="2"/>
      <c r="B361" s="54"/>
      <c r="C361" s="54"/>
      <c r="D361" s="3" t="s">
        <v>38</v>
      </c>
      <c r="E361" s="4" t="s">
        <v>39</v>
      </c>
      <c r="F361" s="33" t="s">
        <v>506</v>
      </c>
      <c r="G361" s="5">
        <v>258.3</v>
      </c>
      <c r="H361" s="6">
        <f t="shared" si="10"/>
        <v>0.53812500000000008</v>
      </c>
    </row>
    <row r="362" spans="1:8" ht="17.100000000000001" customHeight="1" x14ac:dyDescent="0.2">
      <c r="A362" s="2"/>
      <c r="B362" s="54"/>
      <c r="C362" s="54"/>
      <c r="D362" s="3" t="s">
        <v>61</v>
      </c>
      <c r="E362" s="4" t="s">
        <v>62</v>
      </c>
      <c r="F362" s="33" t="s">
        <v>59</v>
      </c>
      <c r="G362" s="5">
        <v>453.42</v>
      </c>
      <c r="H362" s="6">
        <f t="shared" si="10"/>
        <v>0.45341999999999999</v>
      </c>
    </row>
    <row r="363" spans="1:8" ht="17.100000000000001" customHeight="1" x14ac:dyDescent="0.2">
      <c r="A363" s="2"/>
      <c r="B363" s="54"/>
      <c r="C363" s="54"/>
      <c r="D363" s="3" t="s">
        <v>11</v>
      </c>
      <c r="E363" s="4" t="s">
        <v>12</v>
      </c>
      <c r="F363" s="33" t="s">
        <v>507</v>
      </c>
      <c r="G363" s="5">
        <v>174602.2</v>
      </c>
      <c r="H363" s="6">
        <f t="shared" si="10"/>
        <v>0.48101899808256016</v>
      </c>
    </row>
    <row r="364" spans="1:8" ht="17.100000000000001" customHeight="1" x14ac:dyDescent="0.2">
      <c r="A364" s="2"/>
      <c r="B364" s="54"/>
      <c r="C364" s="54"/>
      <c r="D364" s="3" t="s">
        <v>65</v>
      </c>
      <c r="E364" s="4" t="s">
        <v>66</v>
      </c>
      <c r="F364" s="33" t="s">
        <v>262</v>
      </c>
      <c r="G364" s="5">
        <v>244.22</v>
      </c>
      <c r="H364" s="6">
        <f t="shared" si="10"/>
        <v>0.30527500000000002</v>
      </c>
    </row>
    <row r="365" spans="1:8" ht="17.100000000000001" customHeight="1" x14ac:dyDescent="0.2">
      <c r="A365" s="2"/>
      <c r="B365" s="54"/>
      <c r="C365" s="54"/>
      <c r="D365" s="3" t="s">
        <v>69</v>
      </c>
      <c r="E365" s="4" t="s">
        <v>70</v>
      </c>
      <c r="F365" s="33" t="s">
        <v>71</v>
      </c>
      <c r="G365" s="5">
        <v>1750</v>
      </c>
      <c r="H365" s="6">
        <f t="shared" si="10"/>
        <v>0.79981718464351004</v>
      </c>
    </row>
    <row r="366" spans="1:8" ht="17.100000000000001" customHeight="1" x14ac:dyDescent="0.2">
      <c r="A366" s="1"/>
      <c r="B366" s="56" t="s">
        <v>508</v>
      </c>
      <c r="C366" s="56"/>
      <c r="D366" s="13"/>
      <c r="E366" s="14" t="s">
        <v>509</v>
      </c>
      <c r="F366" s="34" t="s">
        <v>510</v>
      </c>
      <c r="G366" s="15">
        <f>SUM(G367:G373)</f>
        <v>23224.309999999998</v>
      </c>
      <c r="H366" s="16">
        <f t="shared" si="10"/>
        <v>0.55665569061631581</v>
      </c>
    </row>
    <row r="367" spans="1:8" ht="17.100000000000001" customHeight="1" x14ac:dyDescent="0.2">
      <c r="A367" s="2"/>
      <c r="B367" s="54"/>
      <c r="C367" s="54"/>
      <c r="D367" s="3" t="s">
        <v>26</v>
      </c>
      <c r="E367" s="4" t="s">
        <v>27</v>
      </c>
      <c r="F367" s="33" t="s">
        <v>511</v>
      </c>
      <c r="G367" s="5">
        <v>3860.79</v>
      </c>
      <c r="H367" s="6">
        <f t="shared" si="10"/>
        <v>0.85795333333333335</v>
      </c>
    </row>
    <row r="368" spans="1:8" ht="17.100000000000001" customHeight="1" x14ac:dyDescent="0.2">
      <c r="A368" s="2"/>
      <c r="B368" s="54"/>
      <c r="C368" s="54"/>
      <c r="D368" s="3" t="s">
        <v>29</v>
      </c>
      <c r="E368" s="4" t="s">
        <v>30</v>
      </c>
      <c r="F368" s="33" t="s">
        <v>512</v>
      </c>
      <c r="G368" s="5">
        <v>384.4</v>
      </c>
      <c r="H368" s="6">
        <f t="shared" si="10"/>
        <v>0.16622271422146884</v>
      </c>
    </row>
    <row r="369" spans="1:8" ht="17.100000000000001" customHeight="1" x14ac:dyDescent="0.2">
      <c r="A369" s="2"/>
      <c r="B369" s="54"/>
      <c r="C369" s="54"/>
      <c r="D369" s="3" t="s">
        <v>32</v>
      </c>
      <c r="E369" s="4" t="s">
        <v>33</v>
      </c>
      <c r="F369" s="33" t="s">
        <v>513</v>
      </c>
      <c r="G369" s="5">
        <v>77.7</v>
      </c>
      <c r="H369" s="6">
        <f t="shared" si="10"/>
        <v>0.10586119512793264</v>
      </c>
    </row>
    <row r="370" spans="1:8" ht="17.100000000000001" customHeight="1" x14ac:dyDescent="0.2">
      <c r="A370" s="2"/>
      <c r="B370" s="54"/>
      <c r="C370" s="54"/>
      <c r="D370" s="3" t="s">
        <v>35</v>
      </c>
      <c r="E370" s="4" t="s">
        <v>36</v>
      </c>
      <c r="F370" s="33" t="s">
        <v>514</v>
      </c>
      <c r="G370" s="5">
        <v>2274.41</v>
      </c>
      <c r="H370" s="6">
        <f t="shared" si="10"/>
        <v>0.30206252656183591</v>
      </c>
    </row>
    <row r="371" spans="1:8" ht="17.100000000000001" customHeight="1" x14ac:dyDescent="0.2">
      <c r="A371" s="2"/>
      <c r="B371" s="54"/>
      <c r="C371" s="54"/>
      <c r="D371" s="3" t="s">
        <v>38</v>
      </c>
      <c r="E371" s="4" t="s">
        <v>39</v>
      </c>
      <c r="F371" s="33" t="s">
        <v>515</v>
      </c>
      <c r="G371" s="5">
        <v>2312.1999999999998</v>
      </c>
      <c r="H371" s="6">
        <f t="shared" si="10"/>
        <v>0.46853090172239104</v>
      </c>
    </row>
    <row r="372" spans="1:8" ht="17.100000000000001" customHeight="1" x14ac:dyDescent="0.2">
      <c r="A372" s="2"/>
      <c r="B372" s="54"/>
      <c r="C372" s="54"/>
      <c r="D372" s="3" t="s">
        <v>184</v>
      </c>
      <c r="E372" s="4" t="s">
        <v>185</v>
      </c>
      <c r="F372" s="33" t="s">
        <v>516</v>
      </c>
      <c r="G372" s="5">
        <v>0</v>
      </c>
      <c r="H372" s="6">
        <f t="shared" si="10"/>
        <v>0</v>
      </c>
    </row>
    <row r="373" spans="1:8" ht="17.100000000000001" customHeight="1" x14ac:dyDescent="0.2">
      <c r="A373" s="2"/>
      <c r="B373" s="54"/>
      <c r="C373" s="54"/>
      <c r="D373" s="3" t="s">
        <v>11</v>
      </c>
      <c r="E373" s="4" t="s">
        <v>12</v>
      </c>
      <c r="F373" s="33" t="s">
        <v>517</v>
      </c>
      <c r="G373" s="5">
        <v>14314.81</v>
      </c>
      <c r="H373" s="6">
        <f t="shared" si="10"/>
        <v>0.68393741041567124</v>
      </c>
    </row>
    <row r="374" spans="1:8" ht="17.100000000000001" customHeight="1" x14ac:dyDescent="0.2">
      <c r="A374" s="1"/>
      <c r="B374" s="56" t="s">
        <v>518</v>
      </c>
      <c r="C374" s="56"/>
      <c r="D374" s="13"/>
      <c r="E374" s="14" t="s">
        <v>519</v>
      </c>
      <c r="F374" s="34" t="s">
        <v>520</v>
      </c>
      <c r="G374" s="15">
        <f>SUM(G375:G379)</f>
        <v>15783.28</v>
      </c>
      <c r="H374" s="16">
        <f t="shared" si="10"/>
        <v>0.26239866999168748</v>
      </c>
    </row>
    <row r="375" spans="1:8" ht="17.100000000000001" customHeight="1" x14ac:dyDescent="0.2">
      <c r="A375" s="2"/>
      <c r="B375" s="54"/>
      <c r="C375" s="54"/>
      <c r="D375" s="3" t="s">
        <v>29</v>
      </c>
      <c r="E375" s="4" t="s">
        <v>30</v>
      </c>
      <c r="F375" s="33" t="s">
        <v>261</v>
      </c>
      <c r="G375" s="5">
        <v>0</v>
      </c>
      <c r="H375" s="6">
        <f t="shared" si="10"/>
        <v>0</v>
      </c>
    </row>
    <row r="376" spans="1:8" ht="17.100000000000001" customHeight="1" x14ac:dyDescent="0.2">
      <c r="A376" s="2"/>
      <c r="B376" s="54"/>
      <c r="C376" s="54"/>
      <c r="D376" s="3" t="s">
        <v>32</v>
      </c>
      <c r="E376" s="4" t="s">
        <v>33</v>
      </c>
      <c r="F376" s="33" t="s">
        <v>521</v>
      </c>
      <c r="G376" s="5">
        <v>0</v>
      </c>
      <c r="H376" s="6">
        <f t="shared" si="10"/>
        <v>0</v>
      </c>
    </row>
    <row r="377" spans="1:8" ht="17.100000000000001" customHeight="1" x14ac:dyDescent="0.2">
      <c r="A377" s="2"/>
      <c r="B377" s="54"/>
      <c r="C377" s="54"/>
      <c r="D377" s="3" t="s">
        <v>35</v>
      </c>
      <c r="E377" s="4" t="s">
        <v>36</v>
      </c>
      <c r="F377" s="33" t="s">
        <v>266</v>
      </c>
      <c r="G377" s="5">
        <v>1415.62</v>
      </c>
      <c r="H377" s="6">
        <f t="shared" si="10"/>
        <v>4.7187333333333331E-2</v>
      </c>
    </row>
    <row r="378" spans="1:8" ht="17.100000000000001" customHeight="1" x14ac:dyDescent="0.2">
      <c r="A378" s="2"/>
      <c r="B378" s="54"/>
      <c r="C378" s="54"/>
      <c r="D378" s="3" t="s">
        <v>38</v>
      </c>
      <c r="E378" s="4" t="s">
        <v>39</v>
      </c>
      <c r="F378" s="33" t="s">
        <v>522</v>
      </c>
      <c r="G378" s="5">
        <v>10287.26</v>
      </c>
      <c r="H378" s="6">
        <f t="shared" si="10"/>
        <v>0.49841375968992246</v>
      </c>
    </row>
    <row r="379" spans="1:8" ht="17.100000000000001" customHeight="1" x14ac:dyDescent="0.2">
      <c r="A379" s="2"/>
      <c r="B379" s="54"/>
      <c r="C379" s="54"/>
      <c r="D379" s="3" t="s">
        <v>11</v>
      </c>
      <c r="E379" s="4" t="s">
        <v>12</v>
      </c>
      <c r="F379" s="33" t="s">
        <v>523</v>
      </c>
      <c r="G379" s="5">
        <v>4080.4</v>
      </c>
      <c r="H379" s="6">
        <f t="shared" si="10"/>
        <v>0.53973544973544973</v>
      </c>
    </row>
    <row r="380" spans="1:8" ht="17.100000000000001" customHeight="1" x14ac:dyDescent="0.2">
      <c r="A380" s="1"/>
      <c r="B380" s="56" t="s">
        <v>524</v>
      </c>
      <c r="C380" s="56"/>
      <c r="D380" s="13"/>
      <c r="E380" s="14" t="s">
        <v>525</v>
      </c>
      <c r="F380" s="34" t="s">
        <v>526</v>
      </c>
      <c r="G380" s="15">
        <f>SUM(G381:G385)</f>
        <v>144224.37</v>
      </c>
      <c r="H380" s="16">
        <f t="shared" si="10"/>
        <v>0.4872444932432432</v>
      </c>
    </row>
    <row r="381" spans="1:8" ht="17.100000000000001" customHeight="1" x14ac:dyDescent="0.2">
      <c r="A381" s="2"/>
      <c r="B381" s="54"/>
      <c r="C381" s="54"/>
      <c r="D381" s="3" t="s">
        <v>38</v>
      </c>
      <c r="E381" s="4" t="s">
        <v>39</v>
      </c>
      <c r="F381" s="33" t="s">
        <v>169</v>
      </c>
      <c r="G381" s="5">
        <v>680.16</v>
      </c>
      <c r="H381" s="6">
        <f t="shared" si="10"/>
        <v>0.34007999999999999</v>
      </c>
    </row>
    <row r="382" spans="1:8" ht="17.100000000000001" customHeight="1" x14ac:dyDescent="0.2">
      <c r="A382" s="2"/>
      <c r="B382" s="54"/>
      <c r="C382" s="54"/>
      <c r="D382" s="3" t="s">
        <v>61</v>
      </c>
      <c r="E382" s="4" t="s">
        <v>62</v>
      </c>
      <c r="F382" s="33" t="s">
        <v>527</v>
      </c>
      <c r="G382" s="5">
        <v>65976.399999999994</v>
      </c>
      <c r="H382" s="6">
        <f t="shared" si="10"/>
        <v>0.59438198198198189</v>
      </c>
    </row>
    <row r="383" spans="1:8" ht="16.5" customHeight="1" x14ac:dyDescent="0.2">
      <c r="A383" s="2"/>
      <c r="B383" s="54"/>
      <c r="C383" s="54"/>
      <c r="D383" s="3" t="s">
        <v>97</v>
      </c>
      <c r="E383" s="4" t="s">
        <v>98</v>
      </c>
      <c r="F383" s="33" t="s">
        <v>528</v>
      </c>
      <c r="G383" s="5">
        <v>72770.81</v>
      </c>
      <c r="H383" s="6">
        <f t="shared" si="10"/>
        <v>0.75802927083333327</v>
      </c>
    </row>
    <row r="384" spans="1:8" ht="17.100000000000001" customHeight="1" x14ac:dyDescent="0.2">
      <c r="A384" s="2"/>
      <c r="B384" s="54"/>
      <c r="C384" s="54"/>
      <c r="D384" s="3" t="s">
        <v>11</v>
      </c>
      <c r="E384" s="4" t="s">
        <v>12</v>
      </c>
      <c r="F384" s="33" t="s">
        <v>529</v>
      </c>
      <c r="G384" s="5">
        <v>4797</v>
      </c>
      <c r="H384" s="6">
        <f t="shared" si="10"/>
        <v>0.68528571428571428</v>
      </c>
    </row>
    <row r="385" spans="1:8" ht="17.100000000000001" customHeight="1" x14ac:dyDescent="0.2">
      <c r="A385" s="2"/>
      <c r="B385" s="54"/>
      <c r="C385" s="54"/>
      <c r="D385" s="3" t="s">
        <v>75</v>
      </c>
      <c r="E385" s="4" t="s">
        <v>76</v>
      </c>
      <c r="F385" s="33" t="s">
        <v>471</v>
      </c>
      <c r="G385" s="5">
        <v>0</v>
      </c>
      <c r="H385" s="6">
        <f t="shared" si="10"/>
        <v>0</v>
      </c>
    </row>
    <row r="386" spans="1:8" ht="26.25" customHeight="1" x14ac:dyDescent="0.2">
      <c r="A386" s="1"/>
      <c r="B386" s="56" t="s">
        <v>530</v>
      </c>
      <c r="C386" s="56"/>
      <c r="D386" s="13"/>
      <c r="E386" s="14" t="s">
        <v>531</v>
      </c>
      <c r="F386" s="34" t="s">
        <v>532</v>
      </c>
      <c r="G386" s="15">
        <v>0</v>
      </c>
      <c r="H386" s="16">
        <f t="shared" si="10"/>
        <v>0</v>
      </c>
    </row>
    <row r="387" spans="1:8" ht="17.100000000000001" customHeight="1" x14ac:dyDescent="0.2">
      <c r="A387" s="2"/>
      <c r="B387" s="54"/>
      <c r="C387" s="54"/>
      <c r="D387" s="3" t="s">
        <v>35</v>
      </c>
      <c r="E387" s="4" t="s">
        <v>36</v>
      </c>
      <c r="F387" s="33" t="s">
        <v>428</v>
      </c>
      <c r="G387" s="5">
        <v>0</v>
      </c>
      <c r="H387" s="6">
        <f t="shared" si="10"/>
        <v>0</v>
      </c>
    </row>
    <row r="388" spans="1:8" ht="17.100000000000001" customHeight="1" x14ac:dyDescent="0.2">
      <c r="A388" s="2"/>
      <c r="B388" s="54"/>
      <c r="C388" s="54"/>
      <c r="D388" s="3" t="s">
        <v>38</v>
      </c>
      <c r="E388" s="4" t="s">
        <v>39</v>
      </c>
      <c r="F388" s="33" t="s">
        <v>180</v>
      </c>
      <c r="G388" s="5">
        <v>0</v>
      </c>
      <c r="H388" s="6">
        <f t="shared" si="10"/>
        <v>0</v>
      </c>
    </row>
    <row r="389" spans="1:8" ht="17.100000000000001" customHeight="1" x14ac:dyDescent="0.2">
      <c r="A389" s="2"/>
      <c r="B389" s="54"/>
      <c r="C389" s="54"/>
      <c r="D389" s="3" t="s">
        <v>11</v>
      </c>
      <c r="E389" s="4" t="s">
        <v>12</v>
      </c>
      <c r="F389" s="33" t="s">
        <v>533</v>
      </c>
      <c r="G389" s="5">
        <v>0</v>
      </c>
      <c r="H389" s="6">
        <f t="shared" si="10"/>
        <v>0</v>
      </c>
    </row>
    <row r="390" spans="1:8" ht="17.100000000000001" customHeight="1" x14ac:dyDescent="0.2">
      <c r="A390" s="1"/>
      <c r="B390" s="56" t="s">
        <v>534</v>
      </c>
      <c r="C390" s="56"/>
      <c r="D390" s="13"/>
      <c r="E390" s="14" t="s">
        <v>24</v>
      </c>
      <c r="F390" s="34" t="s">
        <v>535</v>
      </c>
      <c r="G390" s="15">
        <f>SUM(G391:G397)</f>
        <v>136381.05000000002</v>
      </c>
      <c r="H390" s="16">
        <f t="shared" si="10"/>
        <v>0.17966488685889129</v>
      </c>
    </row>
    <row r="391" spans="1:8" ht="17.100000000000001" customHeight="1" x14ac:dyDescent="0.2">
      <c r="A391" s="2"/>
      <c r="B391" s="54"/>
      <c r="C391" s="54"/>
      <c r="D391" s="3" t="s">
        <v>38</v>
      </c>
      <c r="E391" s="4" t="s">
        <v>39</v>
      </c>
      <c r="F391" s="33" t="s">
        <v>536</v>
      </c>
      <c r="G391" s="5">
        <v>28233.72</v>
      </c>
      <c r="H391" s="6">
        <f t="shared" si="10"/>
        <v>0.3195305568130376</v>
      </c>
    </row>
    <row r="392" spans="1:8" ht="17.100000000000001" customHeight="1" x14ac:dyDescent="0.2">
      <c r="A392" s="2"/>
      <c r="B392" s="54"/>
      <c r="C392" s="54"/>
      <c r="D392" s="3" t="s">
        <v>61</v>
      </c>
      <c r="E392" s="4" t="s">
        <v>62</v>
      </c>
      <c r="F392" s="33" t="s">
        <v>537</v>
      </c>
      <c r="G392" s="5">
        <v>319.58999999999997</v>
      </c>
      <c r="H392" s="6">
        <f t="shared" si="10"/>
        <v>0.49935937499999994</v>
      </c>
    </row>
    <row r="393" spans="1:8" ht="17.100000000000001" customHeight="1" x14ac:dyDescent="0.2">
      <c r="A393" s="2"/>
      <c r="B393" s="54"/>
      <c r="C393" s="54"/>
      <c r="D393" s="3" t="s">
        <v>11</v>
      </c>
      <c r="E393" s="4" t="s">
        <v>12</v>
      </c>
      <c r="F393" s="33" t="s">
        <v>538</v>
      </c>
      <c r="G393" s="5">
        <v>48228.98</v>
      </c>
      <c r="H393" s="6">
        <f t="shared" si="10"/>
        <v>0.34266747152240229</v>
      </c>
    </row>
    <row r="394" spans="1:8" ht="17.100000000000001" customHeight="1" x14ac:dyDescent="0.2">
      <c r="A394" s="2"/>
      <c r="B394" s="54"/>
      <c r="C394" s="54"/>
      <c r="D394" s="3" t="s">
        <v>75</v>
      </c>
      <c r="E394" s="4" t="s">
        <v>76</v>
      </c>
      <c r="F394" s="33" t="s">
        <v>539</v>
      </c>
      <c r="G394" s="5">
        <v>59598.76</v>
      </c>
      <c r="H394" s="6">
        <f t="shared" si="10"/>
        <v>0.38401262886597942</v>
      </c>
    </row>
    <row r="395" spans="1:8" ht="17.100000000000001" customHeight="1" x14ac:dyDescent="0.2">
      <c r="A395" s="2"/>
      <c r="B395" s="54"/>
      <c r="C395" s="54"/>
      <c r="D395" s="3" t="s">
        <v>103</v>
      </c>
      <c r="E395" s="4" t="s">
        <v>76</v>
      </c>
      <c r="F395" s="33" t="s">
        <v>540</v>
      </c>
      <c r="G395" s="5">
        <v>0</v>
      </c>
      <c r="H395" s="6">
        <f t="shared" si="10"/>
        <v>0</v>
      </c>
    </row>
    <row r="396" spans="1:8" ht="17.100000000000001" customHeight="1" x14ac:dyDescent="0.2">
      <c r="A396" s="2"/>
      <c r="B396" s="54"/>
      <c r="C396" s="54"/>
      <c r="D396" s="3" t="s">
        <v>105</v>
      </c>
      <c r="E396" s="4" t="s">
        <v>76</v>
      </c>
      <c r="F396" s="33" t="s">
        <v>541</v>
      </c>
      <c r="G396" s="5">
        <v>0</v>
      </c>
      <c r="H396" s="6">
        <f t="shared" si="10"/>
        <v>0</v>
      </c>
    </row>
    <row r="397" spans="1:8" ht="17.100000000000001" customHeight="1" x14ac:dyDescent="0.2">
      <c r="A397" s="2"/>
      <c r="B397" s="54"/>
      <c r="C397" s="54"/>
      <c r="D397" s="3" t="s">
        <v>135</v>
      </c>
      <c r="E397" s="4" t="s">
        <v>136</v>
      </c>
      <c r="F397" s="33" t="s">
        <v>428</v>
      </c>
      <c r="G397" s="5">
        <v>0</v>
      </c>
      <c r="H397" s="6">
        <f t="shared" si="10"/>
        <v>0</v>
      </c>
    </row>
    <row r="398" spans="1:8" ht="17.100000000000001" customHeight="1" x14ac:dyDescent="0.2">
      <c r="A398" s="9" t="s">
        <v>542</v>
      </c>
      <c r="B398" s="57"/>
      <c r="C398" s="57"/>
      <c r="D398" s="9"/>
      <c r="E398" s="10" t="s">
        <v>543</v>
      </c>
      <c r="F398" s="31" t="s">
        <v>544</v>
      </c>
      <c r="G398" s="11">
        <f>G399+G410+G412</f>
        <v>153523.97999999998</v>
      </c>
      <c r="H398" s="12">
        <f t="shared" si="10"/>
        <v>0.46177486351946817</v>
      </c>
    </row>
    <row r="399" spans="1:8" ht="17.100000000000001" customHeight="1" x14ac:dyDescent="0.2">
      <c r="A399" s="1"/>
      <c r="B399" s="56" t="s">
        <v>545</v>
      </c>
      <c r="C399" s="56"/>
      <c r="D399" s="13"/>
      <c r="E399" s="14" t="s">
        <v>546</v>
      </c>
      <c r="F399" s="34" t="s">
        <v>547</v>
      </c>
      <c r="G399" s="15">
        <f>SUM(G400:G409)</f>
        <v>87883.98</v>
      </c>
      <c r="H399" s="16">
        <f t="shared" si="10"/>
        <v>0.44574954351795493</v>
      </c>
    </row>
    <row r="400" spans="1:8" ht="17.100000000000001" customHeight="1" x14ac:dyDescent="0.2">
      <c r="A400" s="2"/>
      <c r="B400" s="54"/>
      <c r="C400" s="54"/>
      <c r="D400" s="3" t="s">
        <v>29</v>
      </c>
      <c r="E400" s="4" t="s">
        <v>30</v>
      </c>
      <c r="F400" s="33" t="s">
        <v>511</v>
      </c>
      <c r="G400" s="5">
        <v>2390.59</v>
      </c>
      <c r="H400" s="6">
        <f t="shared" si="10"/>
        <v>0.53124222222222228</v>
      </c>
    </row>
    <row r="401" spans="1:8" ht="17.100000000000001" customHeight="1" x14ac:dyDescent="0.2">
      <c r="A401" s="2"/>
      <c r="B401" s="54"/>
      <c r="C401" s="54"/>
      <c r="D401" s="3" t="s">
        <v>32</v>
      </c>
      <c r="E401" s="4" t="s">
        <v>33</v>
      </c>
      <c r="F401" s="33" t="s">
        <v>548</v>
      </c>
      <c r="G401" s="5">
        <v>221.98</v>
      </c>
      <c r="H401" s="6">
        <f t="shared" si="10"/>
        <v>0.36996666666666667</v>
      </c>
    </row>
    <row r="402" spans="1:8" ht="17.100000000000001" customHeight="1" x14ac:dyDescent="0.2">
      <c r="A402" s="2"/>
      <c r="B402" s="54"/>
      <c r="C402" s="54"/>
      <c r="D402" s="3" t="s">
        <v>35</v>
      </c>
      <c r="E402" s="4" t="s">
        <v>36</v>
      </c>
      <c r="F402" s="33" t="s">
        <v>532</v>
      </c>
      <c r="G402" s="5">
        <v>24112.04</v>
      </c>
      <c r="H402" s="6">
        <f t="shared" si="10"/>
        <v>0.60280100000000003</v>
      </c>
    </row>
    <row r="403" spans="1:8" ht="17.100000000000001" customHeight="1" x14ac:dyDescent="0.2">
      <c r="A403" s="2"/>
      <c r="B403" s="54"/>
      <c r="C403" s="54"/>
      <c r="D403" s="3" t="s">
        <v>38</v>
      </c>
      <c r="E403" s="4" t="s">
        <v>39</v>
      </c>
      <c r="F403" s="33" t="s">
        <v>533</v>
      </c>
      <c r="G403" s="5">
        <v>17052.330000000002</v>
      </c>
      <c r="H403" s="6">
        <f t="shared" si="10"/>
        <v>0.85261650000000011</v>
      </c>
    </row>
    <row r="404" spans="1:8" ht="17.100000000000001" customHeight="1" x14ac:dyDescent="0.2">
      <c r="A404" s="2"/>
      <c r="B404" s="54"/>
      <c r="C404" s="54"/>
      <c r="D404" s="3" t="s">
        <v>61</v>
      </c>
      <c r="E404" s="4" t="s">
        <v>62</v>
      </c>
      <c r="F404" s="33" t="s">
        <v>549</v>
      </c>
      <c r="G404" s="5">
        <v>29386.01</v>
      </c>
      <c r="H404" s="6">
        <f t="shared" si="10"/>
        <v>0.48733018242122716</v>
      </c>
    </row>
    <row r="405" spans="1:8" ht="20.100000000000001" customHeight="1" x14ac:dyDescent="0.2">
      <c r="A405" s="2"/>
      <c r="B405" s="54"/>
      <c r="C405" s="54"/>
      <c r="D405" s="3" t="s">
        <v>97</v>
      </c>
      <c r="E405" s="4" t="s">
        <v>98</v>
      </c>
      <c r="F405" s="33" t="s">
        <v>149</v>
      </c>
      <c r="G405" s="5">
        <v>0</v>
      </c>
      <c r="H405" s="6">
        <f t="shared" si="10"/>
        <v>0</v>
      </c>
    </row>
    <row r="406" spans="1:8" ht="17.100000000000001" customHeight="1" x14ac:dyDescent="0.2">
      <c r="A406" s="2"/>
      <c r="B406" s="54"/>
      <c r="C406" s="54"/>
      <c r="D406" s="3" t="s">
        <v>11</v>
      </c>
      <c r="E406" s="4" t="s">
        <v>12</v>
      </c>
      <c r="F406" s="33" t="s">
        <v>550</v>
      </c>
      <c r="G406" s="5">
        <v>8882.0300000000007</v>
      </c>
      <c r="H406" s="6">
        <f t="shared" si="10"/>
        <v>0.48642004381161014</v>
      </c>
    </row>
    <row r="407" spans="1:8" ht="17.100000000000001" customHeight="1" x14ac:dyDescent="0.2">
      <c r="A407" s="2"/>
      <c r="B407" s="54"/>
      <c r="C407" s="54"/>
      <c r="D407" s="3" t="s">
        <v>65</v>
      </c>
      <c r="E407" s="4" t="s">
        <v>66</v>
      </c>
      <c r="F407" s="33" t="s">
        <v>551</v>
      </c>
      <c r="G407" s="5">
        <v>2820.4</v>
      </c>
      <c r="H407" s="6">
        <f t="shared" si="10"/>
        <v>0.43390769230769233</v>
      </c>
    </row>
    <row r="408" spans="1:8" ht="26.25" customHeight="1" x14ac:dyDescent="0.2">
      <c r="A408" s="2"/>
      <c r="B408" s="54"/>
      <c r="C408" s="54"/>
      <c r="D408" s="3" t="s">
        <v>126</v>
      </c>
      <c r="E408" s="4" t="s">
        <v>127</v>
      </c>
      <c r="F408" s="33" t="s">
        <v>552</v>
      </c>
      <c r="G408" s="5">
        <v>3018.6</v>
      </c>
      <c r="H408" s="6">
        <f t="shared" si="10"/>
        <v>0.25155</v>
      </c>
    </row>
    <row r="409" spans="1:8" ht="17.100000000000001" customHeight="1" x14ac:dyDescent="0.2">
      <c r="A409" s="2"/>
      <c r="B409" s="54"/>
      <c r="C409" s="54"/>
      <c r="D409" s="3" t="s">
        <v>75</v>
      </c>
      <c r="E409" s="4" t="s">
        <v>76</v>
      </c>
      <c r="F409" s="33" t="s">
        <v>182</v>
      </c>
      <c r="G409" s="5">
        <v>0</v>
      </c>
      <c r="H409" s="6">
        <f t="shared" si="10"/>
        <v>0</v>
      </c>
    </row>
    <row r="410" spans="1:8" ht="18" customHeight="1" x14ac:dyDescent="0.2">
      <c r="A410" s="1"/>
      <c r="B410" s="56" t="s">
        <v>553</v>
      </c>
      <c r="C410" s="56"/>
      <c r="D410" s="13"/>
      <c r="E410" s="14" t="s">
        <v>554</v>
      </c>
      <c r="F410" s="34" t="s">
        <v>555</v>
      </c>
      <c r="G410" s="15">
        <v>41000</v>
      </c>
      <c r="H410" s="16">
        <f t="shared" si="10"/>
        <v>0.57746478873239437</v>
      </c>
    </row>
    <row r="411" spans="1:8" ht="30" customHeight="1" x14ac:dyDescent="0.2">
      <c r="A411" s="2"/>
      <c r="B411" s="54"/>
      <c r="C411" s="54"/>
      <c r="D411" s="3" t="s">
        <v>556</v>
      </c>
      <c r="E411" s="4" t="s">
        <v>557</v>
      </c>
      <c r="F411" s="33" t="s">
        <v>555</v>
      </c>
      <c r="G411" s="5">
        <v>41000</v>
      </c>
      <c r="H411" s="6">
        <f t="shared" si="10"/>
        <v>0.57746478873239437</v>
      </c>
    </row>
    <row r="412" spans="1:8" ht="17.100000000000001" customHeight="1" x14ac:dyDescent="0.2">
      <c r="A412" s="1"/>
      <c r="B412" s="56" t="s">
        <v>558</v>
      </c>
      <c r="C412" s="56"/>
      <c r="D412" s="13"/>
      <c r="E412" s="14" t="s">
        <v>24</v>
      </c>
      <c r="F412" s="34" t="s">
        <v>559</v>
      </c>
      <c r="G412" s="15">
        <f>SUM(G413:G416)</f>
        <v>24640</v>
      </c>
      <c r="H412" s="16">
        <f t="shared" si="10"/>
        <v>0.38317393670787653</v>
      </c>
    </row>
    <row r="413" spans="1:8" ht="59.25" customHeight="1" x14ac:dyDescent="0.2">
      <c r="A413" s="2"/>
      <c r="B413" s="54"/>
      <c r="C413" s="54"/>
      <c r="D413" s="3" t="s">
        <v>267</v>
      </c>
      <c r="E413" s="4" t="s">
        <v>268</v>
      </c>
      <c r="F413" s="33" t="s">
        <v>560</v>
      </c>
      <c r="G413" s="5">
        <v>19000</v>
      </c>
      <c r="H413" s="6">
        <f t="shared" si="10"/>
        <v>0.82608695652173914</v>
      </c>
    </row>
    <row r="414" spans="1:8" ht="17.100000000000001" customHeight="1" x14ac:dyDescent="0.2">
      <c r="A414" s="2"/>
      <c r="B414" s="54"/>
      <c r="C414" s="54"/>
      <c r="D414" s="3" t="s">
        <v>35</v>
      </c>
      <c r="E414" s="4" t="s">
        <v>36</v>
      </c>
      <c r="F414" s="33" t="s">
        <v>15</v>
      </c>
      <c r="G414" s="5">
        <v>1240</v>
      </c>
      <c r="H414" s="6">
        <f t="shared" si="10"/>
        <v>0.155</v>
      </c>
    </row>
    <row r="415" spans="1:8" ht="17.100000000000001" customHeight="1" x14ac:dyDescent="0.2">
      <c r="A415" s="2"/>
      <c r="B415" s="54"/>
      <c r="C415" s="54"/>
      <c r="D415" s="3" t="s">
        <v>38</v>
      </c>
      <c r="E415" s="4" t="s">
        <v>39</v>
      </c>
      <c r="F415" s="33" t="s">
        <v>561</v>
      </c>
      <c r="G415" s="5">
        <v>3900</v>
      </c>
      <c r="H415" s="6">
        <f t="shared" si="10"/>
        <v>0.21666666666666667</v>
      </c>
    </row>
    <row r="416" spans="1:8" ht="17.100000000000001" customHeight="1" x14ac:dyDescent="0.2">
      <c r="A416" s="2"/>
      <c r="B416" s="54"/>
      <c r="C416" s="54"/>
      <c r="D416" s="3" t="s">
        <v>11</v>
      </c>
      <c r="E416" s="4" t="s">
        <v>12</v>
      </c>
      <c r="F416" s="33" t="s">
        <v>562</v>
      </c>
      <c r="G416" s="5">
        <v>500</v>
      </c>
      <c r="H416" s="6">
        <f t="shared" ref="H416:H431" si="11">G416/F416</f>
        <v>3.2669062397909177E-2</v>
      </c>
    </row>
    <row r="417" spans="1:8" ht="17.100000000000001" customHeight="1" x14ac:dyDescent="0.2">
      <c r="A417" s="9" t="s">
        <v>563</v>
      </c>
      <c r="B417" s="57"/>
      <c r="C417" s="57"/>
      <c r="D417" s="9"/>
      <c r="E417" s="10" t="s">
        <v>564</v>
      </c>
      <c r="F417" s="31" t="s">
        <v>565</v>
      </c>
      <c r="G417" s="11">
        <f>G418+G425+G427</f>
        <v>111516.93999999999</v>
      </c>
      <c r="H417" s="12">
        <f t="shared" si="11"/>
        <v>0.11829720837871878</v>
      </c>
    </row>
    <row r="418" spans="1:8" ht="17.100000000000001" customHeight="1" x14ac:dyDescent="0.2">
      <c r="A418" s="1"/>
      <c r="B418" s="56" t="s">
        <v>566</v>
      </c>
      <c r="C418" s="56"/>
      <c r="D418" s="13"/>
      <c r="E418" s="14" t="s">
        <v>567</v>
      </c>
      <c r="F418" s="34" t="s">
        <v>568</v>
      </c>
      <c r="G418" s="15">
        <f>SUM(G419:G424)</f>
        <v>25745.019999999997</v>
      </c>
      <c r="H418" s="16">
        <f t="shared" si="11"/>
        <v>0.22525259418692142</v>
      </c>
    </row>
    <row r="419" spans="1:8" ht="17.100000000000001" customHeight="1" x14ac:dyDescent="0.2">
      <c r="A419" s="2"/>
      <c r="B419" s="54"/>
      <c r="C419" s="54"/>
      <c r="D419" s="3" t="s">
        <v>29</v>
      </c>
      <c r="E419" s="4" t="s">
        <v>30</v>
      </c>
      <c r="F419" s="33" t="s">
        <v>109</v>
      </c>
      <c r="G419" s="5">
        <v>735.3</v>
      </c>
      <c r="H419" s="6">
        <f t="shared" si="11"/>
        <v>0.29411999999999999</v>
      </c>
    </row>
    <row r="420" spans="1:8" ht="17.100000000000001" customHeight="1" x14ac:dyDescent="0.2">
      <c r="A420" s="2"/>
      <c r="B420" s="54"/>
      <c r="C420" s="54"/>
      <c r="D420" s="3" t="s">
        <v>32</v>
      </c>
      <c r="E420" s="4" t="s">
        <v>33</v>
      </c>
      <c r="F420" s="33" t="s">
        <v>569</v>
      </c>
      <c r="G420" s="5">
        <v>105.35</v>
      </c>
      <c r="H420" s="6">
        <f t="shared" si="11"/>
        <v>0.28472972972972971</v>
      </c>
    </row>
    <row r="421" spans="1:8" ht="17.100000000000001" customHeight="1" x14ac:dyDescent="0.2">
      <c r="A421" s="2"/>
      <c r="B421" s="54"/>
      <c r="C421" s="54"/>
      <c r="D421" s="3" t="s">
        <v>35</v>
      </c>
      <c r="E421" s="4" t="s">
        <v>36</v>
      </c>
      <c r="F421" s="33" t="s">
        <v>266</v>
      </c>
      <c r="G421" s="5">
        <v>9730.3799999999992</v>
      </c>
      <c r="H421" s="6">
        <f t="shared" si="11"/>
        <v>0.32434599999999997</v>
      </c>
    </row>
    <row r="422" spans="1:8" ht="17.100000000000001" customHeight="1" x14ac:dyDescent="0.2">
      <c r="A422" s="2"/>
      <c r="B422" s="54"/>
      <c r="C422" s="54"/>
      <c r="D422" s="3" t="s">
        <v>38</v>
      </c>
      <c r="E422" s="4" t="s">
        <v>39</v>
      </c>
      <c r="F422" s="33" t="s">
        <v>570</v>
      </c>
      <c r="G422" s="5">
        <v>3094.08</v>
      </c>
      <c r="H422" s="6">
        <f t="shared" si="11"/>
        <v>8.2951206434316346E-2</v>
      </c>
    </row>
    <row r="423" spans="1:8" ht="15" customHeight="1" x14ac:dyDescent="0.2">
      <c r="A423" s="2"/>
      <c r="B423" s="54"/>
      <c r="C423" s="54"/>
      <c r="D423" s="3" t="s">
        <v>61</v>
      </c>
      <c r="E423" s="4" t="s">
        <v>62</v>
      </c>
      <c r="F423" s="33" t="s">
        <v>571</v>
      </c>
      <c r="G423" s="5">
        <v>10786.55</v>
      </c>
      <c r="H423" s="6">
        <f t="shared" si="11"/>
        <v>0.31725147058823527</v>
      </c>
    </row>
    <row r="424" spans="1:8" ht="13.5" customHeight="1" x14ac:dyDescent="0.2">
      <c r="A424" s="2"/>
      <c r="B424" s="54"/>
      <c r="C424" s="54"/>
      <c r="D424" s="3" t="s">
        <v>11</v>
      </c>
      <c r="E424" s="4" t="s">
        <v>12</v>
      </c>
      <c r="F424" s="33" t="s">
        <v>572</v>
      </c>
      <c r="G424" s="5">
        <v>1293.3599999999999</v>
      </c>
      <c r="H424" s="6">
        <f t="shared" si="11"/>
        <v>0.12775187672856578</v>
      </c>
    </row>
    <row r="425" spans="1:8" ht="17.100000000000001" customHeight="1" x14ac:dyDescent="0.2">
      <c r="A425" s="1"/>
      <c r="B425" s="56" t="s">
        <v>573</v>
      </c>
      <c r="C425" s="56"/>
      <c r="D425" s="13"/>
      <c r="E425" s="14" t="s">
        <v>574</v>
      </c>
      <c r="F425" s="34" t="s">
        <v>575</v>
      </c>
      <c r="G425" s="15">
        <v>60000</v>
      </c>
      <c r="H425" s="16">
        <f t="shared" si="11"/>
        <v>0.54298642533936647</v>
      </c>
    </row>
    <row r="426" spans="1:8" ht="60.75" customHeight="1" x14ac:dyDescent="0.2">
      <c r="A426" s="2"/>
      <c r="B426" s="54"/>
      <c r="C426" s="54"/>
      <c r="D426" s="3" t="s">
        <v>267</v>
      </c>
      <c r="E426" s="4" t="s">
        <v>268</v>
      </c>
      <c r="F426" s="33" t="s">
        <v>575</v>
      </c>
      <c r="G426" s="5">
        <v>60000</v>
      </c>
      <c r="H426" s="6">
        <f t="shared" si="11"/>
        <v>0.54298642533936647</v>
      </c>
    </row>
    <row r="427" spans="1:8" ht="17.100000000000001" customHeight="1" x14ac:dyDescent="0.2">
      <c r="A427" s="1"/>
      <c r="B427" s="56" t="s">
        <v>576</v>
      </c>
      <c r="C427" s="56"/>
      <c r="D427" s="13"/>
      <c r="E427" s="14" t="s">
        <v>24</v>
      </c>
      <c r="F427" s="34" t="s">
        <v>577</v>
      </c>
      <c r="G427" s="15">
        <v>25771.919999999998</v>
      </c>
      <c r="H427" s="16">
        <f t="shared" si="11"/>
        <v>3.5899515923362456E-2</v>
      </c>
    </row>
    <row r="428" spans="1:8" ht="17.100000000000001" customHeight="1" x14ac:dyDescent="0.2">
      <c r="A428" s="2"/>
      <c r="B428" s="54"/>
      <c r="C428" s="54"/>
      <c r="D428" s="3" t="s">
        <v>38</v>
      </c>
      <c r="E428" s="4" t="s">
        <v>39</v>
      </c>
      <c r="F428" s="33" t="s">
        <v>120</v>
      </c>
      <c r="G428" s="5">
        <v>0</v>
      </c>
      <c r="H428" s="6">
        <f t="shared" si="11"/>
        <v>0</v>
      </c>
    </row>
    <row r="429" spans="1:8" x14ac:dyDescent="0.2">
      <c r="A429" s="2"/>
      <c r="B429" s="54"/>
      <c r="C429" s="54"/>
      <c r="D429" s="3" t="s">
        <v>11</v>
      </c>
      <c r="E429" s="4" t="s">
        <v>12</v>
      </c>
      <c r="F429" s="33" t="s">
        <v>578</v>
      </c>
      <c r="G429" s="5">
        <v>25771.919999999998</v>
      </c>
      <c r="H429" s="6">
        <f t="shared" si="11"/>
        <v>0.83135225806451607</v>
      </c>
    </row>
    <row r="430" spans="1:8" x14ac:dyDescent="0.2">
      <c r="A430" s="2"/>
      <c r="B430" s="54"/>
      <c r="C430" s="54"/>
      <c r="D430" s="3" t="s">
        <v>75</v>
      </c>
      <c r="E430" s="4" t="s">
        <v>76</v>
      </c>
      <c r="F430" s="33" t="s">
        <v>579</v>
      </c>
      <c r="G430" s="5">
        <v>0</v>
      </c>
      <c r="H430" s="6">
        <f t="shared" si="11"/>
        <v>0</v>
      </c>
    </row>
    <row r="431" spans="1:8" ht="17.25" customHeight="1" x14ac:dyDescent="0.2">
      <c r="A431" s="55" t="s">
        <v>580</v>
      </c>
      <c r="B431" s="55"/>
      <c r="C431" s="55"/>
      <c r="D431" s="55"/>
      <c r="E431" s="55"/>
      <c r="F431" s="35" t="s">
        <v>581</v>
      </c>
      <c r="G431" s="5">
        <f>G6+G21+G37+G51+G54+G70+G79+G119+G123+G126+G161+G165+G168+G259+G274+G335+G338+G398+G417</f>
        <v>9258559.2000000011</v>
      </c>
      <c r="H431" s="6">
        <f t="shared" si="11"/>
        <v>0.38310176585480649</v>
      </c>
    </row>
  </sheetData>
  <mergeCells count="426">
    <mergeCell ref="A4:F4"/>
    <mergeCell ref="B5:C5"/>
    <mergeCell ref="B6:C6"/>
    <mergeCell ref="B10:C10"/>
    <mergeCell ref="B7:C7"/>
    <mergeCell ref="B8:C8"/>
    <mergeCell ref="B9:C9"/>
    <mergeCell ref="B16:C16"/>
    <mergeCell ref="B17:C17"/>
    <mergeCell ref="B18:C18"/>
    <mergeCell ref="B13:C13"/>
    <mergeCell ref="B14:C14"/>
    <mergeCell ref="B15:C15"/>
    <mergeCell ref="B22:C22"/>
    <mergeCell ref="B23:C23"/>
    <mergeCell ref="B24:C24"/>
    <mergeCell ref="B19:C19"/>
    <mergeCell ref="B20:C20"/>
    <mergeCell ref="B21:C21"/>
    <mergeCell ref="B28:C28"/>
    <mergeCell ref="B29:C29"/>
    <mergeCell ref="B30:C30"/>
    <mergeCell ref="B26:C26"/>
    <mergeCell ref="B27:C27"/>
    <mergeCell ref="B34:C34"/>
    <mergeCell ref="B35:C35"/>
    <mergeCell ref="B36:C36"/>
    <mergeCell ref="B31:C31"/>
    <mergeCell ref="B32:C32"/>
    <mergeCell ref="B33:C33"/>
    <mergeCell ref="B43:C43"/>
    <mergeCell ref="B40:C40"/>
    <mergeCell ref="B41:C41"/>
    <mergeCell ref="B42:C42"/>
    <mergeCell ref="B37:C37"/>
    <mergeCell ref="B38:C38"/>
    <mergeCell ref="B39:C39"/>
    <mergeCell ref="B47:C47"/>
    <mergeCell ref="B48:C48"/>
    <mergeCell ref="B49:C49"/>
    <mergeCell ref="B45:C45"/>
    <mergeCell ref="B46:C46"/>
    <mergeCell ref="B53:C53"/>
    <mergeCell ref="B54:C54"/>
    <mergeCell ref="B55:C55"/>
    <mergeCell ref="B50:C50"/>
    <mergeCell ref="B51:C51"/>
    <mergeCell ref="B52:C52"/>
    <mergeCell ref="B59:C59"/>
    <mergeCell ref="B60:C60"/>
    <mergeCell ref="B61:C61"/>
    <mergeCell ref="B56:C56"/>
    <mergeCell ref="B57:C57"/>
    <mergeCell ref="B58:C58"/>
    <mergeCell ref="B65:C65"/>
    <mergeCell ref="B66:C66"/>
    <mergeCell ref="B67:C67"/>
    <mergeCell ref="B62:C62"/>
    <mergeCell ref="B63:C63"/>
    <mergeCell ref="B64:C64"/>
    <mergeCell ref="B70:C70"/>
    <mergeCell ref="B71:C71"/>
    <mergeCell ref="B72:C72"/>
    <mergeCell ref="B68:C68"/>
    <mergeCell ref="B69:C69"/>
    <mergeCell ref="B76:C76"/>
    <mergeCell ref="B77:C77"/>
    <mergeCell ref="B78:C78"/>
    <mergeCell ref="B73:C73"/>
    <mergeCell ref="B74:C74"/>
    <mergeCell ref="B75:C75"/>
    <mergeCell ref="B82:C82"/>
    <mergeCell ref="B83:C83"/>
    <mergeCell ref="B84:C84"/>
    <mergeCell ref="B79:C79"/>
    <mergeCell ref="B80:C80"/>
    <mergeCell ref="B81:C81"/>
    <mergeCell ref="B87:C87"/>
    <mergeCell ref="B88:C88"/>
    <mergeCell ref="B89:C89"/>
    <mergeCell ref="B85:C85"/>
    <mergeCell ref="B86:C86"/>
    <mergeCell ref="B93:C93"/>
    <mergeCell ref="B94:C94"/>
    <mergeCell ref="B95:C95"/>
    <mergeCell ref="B90:C90"/>
    <mergeCell ref="B91:C91"/>
    <mergeCell ref="B92:C92"/>
    <mergeCell ref="B99:C99"/>
    <mergeCell ref="B100:C100"/>
    <mergeCell ref="B101:C101"/>
    <mergeCell ref="B96:C96"/>
    <mergeCell ref="B97:C97"/>
    <mergeCell ref="B98:C98"/>
    <mergeCell ref="B105:C105"/>
    <mergeCell ref="B106:C106"/>
    <mergeCell ref="B107:C107"/>
    <mergeCell ref="B102:C102"/>
    <mergeCell ref="B103:C103"/>
    <mergeCell ref="B104:C104"/>
    <mergeCell ref="B110:C110"/>
    <mergeCell ref="B112:C112"/>
    <mergeCell ref="B113:C113"/>
    <mergeCell ref="B108:C108"/>
    <mergeCell ref="B109:C109"/>
    <mergeCell ref="B117:C117"/>
    <mergeCell ref="B118:C118"/>
    <mergeCell ref="B119:C119"/>
    <mergeCell ref="B114:C114"/>
    <mergeCell ref="B115:C115"/>
    <mergeCell ref="B116:C116"/>
    <mergeCell ref="B123:C123"/>
    <mergeCell ref="B124:C124"/>
    <mergeCell ref="B125:C125"/>
    <mergeCell ref="B120:C120"/>
    <mergeCell ref="B121:C121"/>
    <mergeCell ref="B122:C122"/>
    <mergeCell ref="B129:C129"/>
    <mergeCell ref="B130:C130"/>
    <mergeCell ref="B126:C126"/>
    <mergeCell ref="B127:C127"/>
    <mergeCell ref="B128:C128"/>
    <mergeCell ref="B134:C134"/>
    <mergeCell ref="B135:C135"/>
    <mergeCell ref="B136:C136"/>
    <mergeCell ref="B131:C131"/>
    <mergeCell ref="B132:C132"/>
    <mergeCell ref="B133:C133"/>
    <mergeCell ref="B140:C140"/>
    <mergeCell ref="B141:C141"/>
    <mergeCell ref="B142:C142"/>
    <mergeCell ref="B137:C137"/>
    <mergeCell ref="B138:C138"/>
    <mergeCell ref="B139:C139"/>
    <mergeCell ref="B146:C146"/>
    <mergeCell ref="B147:C147"/>
    <mergeCell ref="B148:C148"/>
    <mergeCell ref="B143:C143"/>
    <mergeCell ref="B144:C144"/>
    <mergeCell ref="B145:C145"/>
    <mergeCell ref="B152:C152"/>
    <mergeCell ref="B153:C153"/>
    <mergeCell ref="B154:C154"/>
    <mergeCell ref="B149:C149"/>
    <mergeCell ref="B150:C150"/>
    <mergeCell ref="B151:C151"/>
    <mergeCell ref="B158:C158"/>
    <mergeCell ref="B159:C159"/>
    <mergeCell ref="B160:C160"/>
    <mergeCell ref="B155:C155"/>
    <mergeCell ref="B156:C156"/>
    <mergeCell ref="B157:C157"/>
    <mergeCell ref="B164:C164"/>
    <mergeCell ref="B165:C165"/>
    <mergeCell ref="B166:C166"/>
    <mergeCell ref="B161:C161"/>
    <mergeCell ref="B162:C162"/>
    <mergeCell ref="B163:C163"/>
    <mergeCell ref="B170:C170"/>
    <mergeCell ref="B171:C171"/>
    <mergeCell ref="B172:C172"/>
    <mergeCell ref="B167:C167"/>
    <mergeCell ref="B168:C168"/>
    <mergeCell ref="B169:C169"/>
    <mergeCell ref="B176:C176"/>
    <mergeCell ref="B177:C177"/>
    <mergeCell ref="B178:C178"/>
    <mergeCell ref="B179:C179"/>
    <mergeCell ref="B173:C173"/>
    <mergeCell ref="B174:C174"/>
    <mergeCell ref="B175:C175"/>
    <mergeCell ref="B183:C183"/>
    <mergeCell ref="B184:C184"/>
    <mergeCell ref="B185:C185"/>
    <mergeCell ref="B180:C180"/>
    <mergeCell ref="B181:C181"/>
    <mergeCell ref="B182:C182"/>
    <mergeCell ref="B189:C189"/>
    <mergeCell ref="B190:C190"/>
    <mergeCell ref="B191:C191"/>
    <mergeCell ref="B187:C187"/>
    <mergeCell ref="B188:C188"/>
    <mergeCell ref="B195:C195"/>
    <mergeCell ref="B196:C196"/>
    <mergeCell ref="B197:C197"/>
    <mergeCell ref="B192:C192"/>
    <mergeCell ref="B193:C193"/>
    <mergeCell ref="B194:C194"/>
    <mergeCell ref="B201:C201"/>
    <mergeCell ref="B202:C202"/>
    <mergeCell ref="B203:C203"/>
    <mergeCell ref="B198:C198"/>
    <mergeCell ref="B199:C199"/>
    <mergeCell ref="B200:C200"/>
    <mergeCell ref="B207:C207"/>
    <mergeCell ref="B208:C208"/>
    <mergeCell ref="B209:C209"/>
    <mergeCell ref="B204:C204"/>
    <mergeCell ref="B205:C205"/>
    <mergeCell ref="B206:C206"/>
    <mergeCell ref="B214:C214"/>
    <mergeCell ref="B216:C216"/>
    <mergeCell ref="B217:C217"/>
    <mergeCell ref="B210:C210"/>
    <mergeCell ref="B211:C211"/>
    <mergeCell ref="B215:C215"/>
    <mergeCell ref="B212:C212"/>
    <mergeCell ref="B213:C213"/>
    <mergeCell ref="B221:C221"/>
    <mergeCell ref="B222:C222"/>
    <mergeCell ref="B224:C224"/>
    <mergeCell ref="B218:C218"/>
    <mergeCell ref="B219:C219"/>
    <mergeCell ref="B220:C220"/>
    <mergeCell ref="B228:C228"/>
    <mergeCell ref="B229:C229"/>
    <mergeCell ref="B230:C230"/>
    <mergeCell ref="B225:C225"/>
    <mergeCell ref="B226:C226"/>
    <mergeCell ref="B227:C227"/>
    <mergeCell ref="B234:C234"/>
    <mergeCell ref="B235:C235"/>
    <mergeCell ref="B236:C236"/>
    <mergeCell ref="B231:C231"/>
    <mergeCell ref="B232:C232"/>
    <mergeCell ref="B233:C233"/>
    <mergeCell ref="B240:C240"/>
    <mergeCell ref="B241:C241"/>
    <mergeCell ref="B242:C242"/>
    <mergeCell ref="B237:C237"/>
    <mergeCell ref="B238:C238"/>
    <mergeCell ref="B239:C239"/>
    <mergeCell ref="B246:C246"/>
    <mergeCell ref="B247:C247"/>
    <mergeCell ref="B248:C248"/>
    <mergeCell ref="B243:C243"/>
    <mergeCell ref="B244:C244"/>
    <mergeCell ref="B245:C245"/>
    <mergeCell ref="B252:C252"/>
    <mergeCell ref="B253:C253"/>
    <mergeCell ref="B254:C254"/>
    <mergeCell ref="B249:C249"/>
    <mergeCell ref="B250:C250"/>
    <mergeCell ref="B251:C251"/>
    <mergeCell ref="B260:C260"/>
    <mergeCell ref="B261:C261"/>
    <mergeCell ref="B262:C262"/>
    <mergeCell ref="B255:C255"/>
    <mergeCell ref="B259:C259"/>
    <mergeCell ref="B256:C256"/>
    <mergeCell ref="B257:C257"/>
    <mergeCell ref="B258:C258"/>
    <mergeCell ref="B266:C266"/>
    <mergeCell ref="B267:C267"/>
    <mergeCell ref="B268:C268"/>
    <mergeCell ref="B263:C263"/>
    <mergeCell ref="B264:C264"/>
    <mergeCell ref="B265:C265"/>
    <mergeCell ref="B272:C272"/>
    <mergeCell ref="B273:C273"/>
    <mergeCell ref="B274:C274"/>
    <mergeCell ref="B269:C269"/>
    <mergeCell ref="B270:C270"/>
    <mergeCell ref="B271:C271"/>
    <mergeCell ref="B278:C278"/>
    <mergeCell ref="B279:C279"/>
    <mergeCell ref="B280:C280"/>
    <mergeCell ref="B275:C275"/>
    <mergeCell ref="B276:C276"/>
    <mergeCell ref="B277:C277"/>
    <mergeCell ref="B284:C284"/>
    <mergeCell ref="B285:C285"/>
    <mergeCell ref="B286:C286"/>
    <mergeCell ref="B281:C281"/>
    <mergeCell ref="B282:C282"/>
    <mergeCell ref="B283:C283"/>
    <mergeCell ref="B290:C290"/>
    <mergeCell ref="B291:C291"/>
    <mergeCell ref="B292:C292"/>
    <mergeCell ref="B287:C287"/>
    <mergeCell ref="B288:C288"/>
    <mergeCell ref="B289:C289"/>
    <mergeCell ref="B296:C296"/>
    <mergeCell ref="B297:C297"/>
    <mergeCell ref="B298:C298"/>
    <mergeCell ref="B293:C293"/>
    <mergeCell ref="B294:C294"/>
    <mergeCell ref="B295:C295"/>
    <mergeCell ref="B301:C301"/>
    <mergeCell ref="B302:C302"/>
    <mergeCell ref="B303:C303"/>
    <mergeCell ref="B299:C299"/>
    <mergeCell ref="B300:C300"/>
    <mergeCell ref="B307:C307"/>
    <mergeCell ref="B308:C308"/>
    <mergeCell ref="B309:C309"/>
    <mergeCell ref="B304:C304"/>
    <mergeCell ref="B305:C305"/>
    <mergeCell ref="B306:C306"/>
    <mergeCell ref="B313:C313"/>
    <mergeCell ref="B314:C314"/>
    <mergeCell ref="B315:C315"/>
    <mergeCell ref="B310:C310"/>
    <mergeCell ref="B311:C311"/>
    <mergeCell ref="B312:C312"/>
    <mergeCell ref="B319:C319"/>
    <mergeCell ref="B320:C320"/>
    <mergeCell ref="B321:C321"/>
    <mergeCell ref="B316:C316"/>
    <mergeCell ref="B317:C317"/>
    <mergeCell ref="B318:C318"/>
    <mergeCell ref="B325:C325"/>
    <mergeCell ref="B326:C326"/>
    <mergeCell ref="B327:C327"/>
    <mergeCell ref="B322:C322"/>
    <mergeCell ref="B323:C323"/>
    <mergeCell ref="B324:C324"/>
    <mergeCell ref="B331:C331"/>
    <mergeCell ref="B332:C332"/>
    <mergeCell ref="B333:C333"/>
    <mergeCell ref="B328:C328"/>
    <mergeCell ref="B329:C329"/>
    <mergeCell ref="B330:C330"/>
    <mergeCell ref="B337:C337"/>
    <mergeCell ref="B338:C338"/>
    <mergeCell ref="B339:C339"/>
    <mergeCell ref="B334:C334"/>
    <mergeCell ref="B335:C335"/>
    <mergeCell ref="B336:C336"/>
    <mergeCell ref="B343:C343"/>
    <mergeCell ref="B344:C344"/>
    <mergeCell ref="B345:C345"/>
    <mergeCell ref="B340:C340"/>
    <mergeCell ref="B341:C341"/>
    <mergeCell ref="B342:C342"/>
    <mergeCell ref="B349:C349"/>
    <mergeCell ref="B350:C350"/>
    <mergeCell ref="B351:C351"/>
    <mergeCell ref="B346:C346"/>
    <mergeCell ref="B347:C347"/>
    <mergeCell ref="B348:C348"/>
    <mergeCell ref="B355:C355"/>
    <mergeCell ref="B356:C356"/>
    <mergeCell ref="B357:C357"/>
    <mergeCell ref="B352:C352"/>
    <mergeCell ref="B353:C353"/>
    <mergeCell ref="B354:C354"/>
    <mergeCell ref="B361:C361"/>
    <mergeCell ref="B362:C362"/>
    <mergeCell ref="B363:C363"/>
    <mergeCell ref="B358:C358"/>
    <mergeCell ref="B359:C359"/>
    <mergeCell ref="B360:C360"/>
    <mergeCell ref="B367:C367"/>
    <mergeCell ref="B368:C368"/>
    <mergeCell ref="B369:C369"/>
    <mergeCell ref="B364:C364"/>
    <mergeCell ref="B365:C365"/>
    <mergeCell ref="B366:C366"/>
    <mergeCell ref="B373:C373"/>
    <mergeCell ref="B374:C374"/>
    <mergeCell ref="B378:C378"/>
    <mergeCell ref="B370:C370"/>
    <mergeCell ref="B371:C371"/>
    <mergeCell ref="B372:C372"/>
    <mergeCell ref="B380:C380"/>
    <mergeCell ref="B381:C381"/>
    <mergeCell ref="B382:C382"/>
    <mergeCell ref="B379:C379"/>
    <mergeCell ref="B375:C375"/>
    <mergeCell ref="B376:C376"/>
    <mergeCell ref="B377:C377"/>
    <mergeCell ref="B402:C402"/>
    <mergeCell ref="B403:C403"/>
    <mergeCell ref="B386:C386"/>
    <mergeCell ref="B387:C387"/>
    <mergeCell ref="B388:C388"/>
    <mergeCell ref="B383:C383"/>
    <mergeCell ref="B384:C384"/>
    <mergeCell ref="B385:C385"/>
    <mergeCell ref="B392:C392"/>
    <mergeCell ref="B393:C393"/>
    <mergeCell ref="B394:C394"/>
    <mergeCell ref="B389:C389"/>
    <mergeCell ref="B390:C390"/>
    <mergeCell ref="B391:C391"/>
    <mergeCell ref="A431:E431"/>
    <mergeCell ref="B428:C428"/>
    <mergeCell ref="B429:C429"/>
    <mergeCell ref="B430:C430"/>
    <mergeCell ref="B425:C425"/>
    <mergeCell ref="B426:C426"/>
    <mergeCell ref="B427:C427"/>
    <mergeCell ref="B410:C410"/>
    <mergeCell ref="B411:C411"/>
    <mergeCell ref="B412:C412"/>
    <mergeCell ref="B416:C416"/>
    <mergeCell ref="B417:C417"/>
    <mergeCell ref="B418:C418"/>
    <mergeCell ref="B413:C413"/>
    <mergeCell ref="B414:C414"/>
    <mergeCell ref="B415:C415"/>
    <mergeCell ref="A1:I1"/>
    <mergeCell ref="B44:C44"/>
    <mergeCell ref="B25:C25"/>
    <mergeCell ref="B12:C12"/>
    <mergeCell ref="B11:C11"/>
    <mergeCell ref="B422:C422"/>
    <mergeCell ref="B423:C423"/>
    <mergeCell ref="B424:C424"/>
    <mergeCell ref="B419:C419"/>
    <mergeCell ref="B420:C420"/>
    <mergeCell ref="B421:C421"/>
    <mergeCell ref="B407:C407"/>
    <mergeCell ref="B408:C408"/>
    <mergeCell ref="B409:C409"/>
    <mergeCell ref="B398:C398"/>
    <mergeCell ref="B399:C399"/>
    <mergeCell ref="B400:C400"/>
    <mergeCell ref="B395:C395"/>
    <mergeCell ref="B396:C396"/>
    <mergeCell ref="B397:C397"/>
    <mergeCell ref="B404:C404"/>
    <mergeCell ref="B405:C405"/>
    <mergeCell ref="B406:C406"/>
    <mergeCell ref="B401:C401"/>
  </mergeCells>
  <pageMargins left="0.23622047244094491" right="0.23622047244094491" top="0.55118110236220474" bottom="0.55118110236220474" header="0.31496062992125984" footer="0.31496062992125984"/>
  <pageSetup paperSize="9" orientation="portrait" verticalDpi="0" r:id="rId1"/>
  <headerFooter>
    <oddHeader>&amp;CRealizacja wydatków Gminy Skąpe za I półrocze 2016 roku</oddHeader>
    <oddFooter>&amp;CStrona &amp;P z 10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H27"/>
  <sheetViews>
    <sheetView topLeftCell="A5" zoomScale="150" zoomScaleNormal="150" workbookViewId="0">
      <selection activeCell="B13" sqref="B13"/>
    </sheetView>
  </sheetViews>
  <sheetFormatPr defaultRowHeight="12.75" x14ac:dyDescent="0.2"/>
  <cols>
    <col min="3" max="3" width="23.5" customWidth="1"/>
    <col min="4" max="4" width="14.5" style="22" customWidth="1"/>
    <col min="5" max="5" width="15.83203125" style="22" customWidth="1"/>
    <col min="6" max="6" width="14.1640625" style="20" customWidth="1"/>
    <col min="7" max="7" width="11.6640625" style="21" bestFit="1" customWidth="1"/>
    <col min="8" max="8" width="9.33203125" style="20"/>
  </cols>
  <sheetData>
    <row r="9" spans="3:7" x14ac:dyDescent="0.2">
      <c r="C9" t="s">
        <v>605</v>
      </c>
    </row>
    <row r="10" spans="3:7" x14ac:dyDescent="0.2">
      <c r="D10" s="26" t="s">
        <v>599</v>
      </c>
      <c r="E10" s="26" t="s">
        <v>600</v>
      </c>
      <c r="F10" s="27" t="s">
        <v>601</v>
      </c>
      <c r="G10" s="27" t="s">
        <v>602</v>
      </c>
    </row>
    <row r="11" spans="3:7" ht="15.75" x14ac:dyDescent="0.2">
      <c r="C11" s="28" t="s">
        <v>606</v>
      </c>
      <c r="D11" s="23">
        <v>1028.52</v>
      </c>
      <c r="E11" s="23">
        <v>61.5</v>
      </c>
      <c r="F11" s="24"/>
      <c r="G11" s="25">
        <f>SUM(D11:F11)</f>
        <v>1090.02</v>
      </c>
    </row>
    <row r="12" spans="3:7" ht="15.75" x14ac:dyDescent="0.2">
      <c r="C12" s="28" t="s">
        <v>584</v>
      </c>
      <c r="D12" s="23">
        <v>5578.34</v>
      </c>
      <c r="E12" s="23">
        <v>0</v>
      </c>
      <c r="F12" s="24"/>
      <c r="G12" s="25">
        <f t="shared" ref="G12:G26" si="0">SUM(D12:F12)</f>
        <v>5578.34</v>
      </c>
    </row>
    <row r="13" spans="3:7" ht="15.75" x14ac:dyDescent="0.2">
      <c r="C13" s="28" t="s">
        <v>585</v>
      </c>
      <c r="D13" s="23">
        <v>1429.18</v>
      </c>
      <c r="E13" s="23">
        <v>0</v>
      </c>
      <c r="F13" s="24"/>
      <c r="G13" s="25">
        <f t="shared" si="0"/>
        <v>1429.18</v>
      </c>
    </row>
    <row r="14" spans="3:7" ht="15.75" x14ac:dyDescent="0.2">
      <c r="C14" s="28" t="s">
        <v>586</v>
      </c>
      <c r="D14" s="23">
        <v>414.28</v>
      </c>
      <c r="E14" s="23">
        <v>0</v>
      </c>
      <c r="F14" s="24"/>
      <c r="G14" s="25">
        <f t="shared" si="0"/>
        <v>414.28</v>
      </c>
    </row>
    <row r="15" spans="3:7" ht="15.75" x14ac:dyDescent="0.2">
      <c r="C15" s="28" t="s">
        <v>587</v>
      </c>
      <c r="D15" s="23">
        <v>44</v>
      </c>
      <c r="E15" s="23">
        <v>0</v>
      </c>
      <c r="F15" s="24"/>
      <c r="G15" s="25">
        <f t="shared" si="0"/>
        <v>44</v>
      </c>
    </row>
    <row r="16" spans="3:7" ht="15.75" x14ac:dyDescent="0.2">
      <c r="C16" s="28" t="s">
        <v>588</v>
      </c>
      <c r="D16" s="23">
        <v>519.94000000000005</v>
      </c>
      <c r="E16" s="23">
        <v>0</v>
      </c>
      <c r="F16" s="24"/>
      <c r="G16" s="25">
        <f t="shared" si="0"/>
        <v>519.94000000000005</v>
      </c>
    </row>
    <row r="17" spans="3:7" ht="15.75" x14ac:dyDescent="0.2">
      <c r="C17" s="28" t="s">
        <v>589</v>
      </c>
      <c r="D17" s="23">
        <v>957.3</v>
      </c>
      <c r="E17" s="23">
        <v>0</v>
      </c>
      <c r="F17" s="25">
        <v>2372</v>
      </c>
      <c r="G17" s="25">
        <f t="shared" si="0"/>
        <v>3329.3</v>
      </c>
    </row>
    <row r="18" spans="3:7" ht="15.75" x14ac:dyDescent="0.2">
      <c r="C18" s="28" t="s">
        <v>590</v>
      </c>
      <c r="D18" s="23">
        <v>0</v>
      </c>
      <c r="E18" s="23">
        <v>0</v>
      </c>
      <c r="F18" s="24"/>
      <c r="G18" s="25">
        <f t="shared" si="0"/>
        <v>0</v>
      </c>
    </row>
    <row r="19" spans="3:7" ht="15.75" x14ac:dyDescent="0.2">
      <c r="C19" s="28" t="s">
        <v>591</v>
      </c>
      <c r="D19" s="23">
        <v>2163.56</v>
      </c>
      <c r="E19" s="23">
        <v>204</v>
      </c>
      <c r="F19" s="24"/>
      <c r="G19" s="25">
        <f t="shared" si="0"/>
        <v>2367.56</v>
      </c>
    </row>
    <row r="20" spans="3:7" ht="15.75" x14ac:dyDescent="0.2">
      <c r="C20" s="28" t="s">
        <v>592</v>
      </c>
      <c r="D20" s="23">
        <v>2777.63</v>
      </c>
      <c r="E20" s="23">
        <v>0</v>
      </c>
      <c r="F20" s="24"/>
      <c r="G20" s="25">
        <f t="shared" si="0"/>
        <v>2777.63</v>
      </c>
    </row>
    <row r="21" spans="3:7" ht="15.75" x14ac:dyDescent="0.2">
      <c r="C21" s="28" t="s">
        <v>593</v>
      </c>
      <c r="D21" s="23">
        <v>1499.44</v>
      </c>
      <c r="E21" s="23">
        <v>92.99</v>
      </c>
      <c r="F21" s="24"/>
      <c r="G21" s="25">
        <f t="shared" si="0"/>
        <v>1592.43</v>
      </c>
    </row>
    <row r="22" spans="3:7" ht="15.75" x14ac:dyDescent="0.2">
      <c r="C22" s="28" t="s">
        <v>594</v>
      </c>
      <c r="D22" s="23">
        <v>3863.5</v>
      </c>
      <c r="E22" s="23">
        <v>1000</v>
      </c>
      <c r="F22" s="24"/>
      <c r="G22" s="25">
        <f t="shared" si="0"/>
        <v>4863.5</v>
      </c>
    </row>
    <row r="23" spans="3:7" ht="15.75" x14ac:dyDescent="0.2">
      <c r="C23" s="28" t="s">
        <v>595</v>
      </c>
      <c r="D23" s="23">
        <v>3035.84</v>
      </c>
      <c r="E23" s="23">
        <v>0</v>
      </c>
      <c r="F23" s="24"/>
      <c r="G23" s="25">
        <f t="shared" si="0"/>
        <v>3035.84</v>
      </c>
    </row>
    <row r="24" spans="3:7" ht="15.75" x14ac:dyDescent="0.2">
      <c r="C24" s="28" t="s">
        <v>596</v>
      </c>
      <c r="D24" s="23">
        <v>3511.9</v>
      </c>
      <c r="E24" s="23">
        <v>30</v>
      </c>
      <c r="F24" s="24"/>
      <c r="G24" s="25">
        <f t="shared" si="0"/>
        <v>3541.9</v>
      </c>
    </row>
    <row r="25" spans="3:7" ht="15.75" x14ac:dyDescent="0.2">
      <c r="C25" s="28" t="s">
        <v>597</v>
      </c>
      <c r="D25" s="23">
        <v>0</v>
      </c>
      <c r="E25" s="23">
        <v>0</v>
      </c>
      <c r="F25" s="24"/>
      <c r="G25" s="25">
        <f t="shared" si="0"/>
        <v>0</v>
      </c>
    </row>
    <row r="26" spans="3:7" ht="15.75" x14ac:dyDescent="0.2">
      <c r="C26" s="28" t="s">
        <v>598</v>
      </c>
      <c r="D26" s="23">
        <v>191.17</v>
      </c>
      <c r="E26" s="23">
        <v>0</v>
      </c>
      <c r="F26" s="24"/>
      <c r="G26" s="25">
        <f t="shared" si="0"/>
        <v>191.17</v>
      </c>
    </row>
    <row r="27" spans="3:7" ht="15.75" x14ac:dyDescent="0.2">
      <c r="C27" s="28" t="s">
        <v>580</v>
      </c>
      <c r="D27" s="25">
        <f t="shared" ref="D27:F27" si="1">SUM(D11:D26)</f>
        <v>27014.6</v>
      </c>
      <c r="E27" s="25">
        <f t="shared" si="1"/>
        <v>1388.49</v>
      </c>
      <c r="F27" s="25">
        <f t="shared" si="1"/>
        <v>2372</v>
      </c>
      <c r="G27" s="25">
        <f>SUM(G11:G26)</f>
        <v>30775.09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32"/>
  <sheetViews>
    <sheetView workbookViewId="0">
      <selection activeCell="C33" sqref="C33"/>
    </sheetView>
  </sheetViews>
  <sheetFormatPr defaultRowHeight="11.25" x14ac:dyDescent="0.2"/>
  <cols>
    <col min="1" max="5" width="9.33203125" style="36"/>
    <col min="6" max="6" width="17.1640625" style="36" customWidth="1"/>
    <col min="7" max="16384" width="9.33203125" style="36"/>
  </cols>
  <sheetData>
    <row r="2" spans="5:6" x14ac:dyDescent="0.2">
      <c r="F2" s="37" t="s">
        <v>603</v>
      </c>
    </row>
    <row r="3" spans="5:6" x14ac:dyDescent="0.2">
      <c r="F3" s="37"/>
    </row>
    <row r="4" spans="5:6" s="38" customFormat="1" ht="18.75" x14ac:dyDescent="0.2">
      <c r="E4" s="38">
        <v>1</v>
      </c>
      <c r="F4" s="39">
        <v>2300</v>
      </c>
    </row>
    <row r="5" spans="5:6" s="38" customFormat="1" ht="18.75" x14ac:dyDescent="0.2">
      <c r="E5" s="38">
        <v>2</v>
      </c>
      <c r="F5" s="39">
        <v>2850</v>
      </c>
    </row>
    <row r="6" spans="5:6" s="38" customFormat="1" ht="18.75" x14ac:dyDescent="0.2">
      <c r="E6" s="38">
        <v>3</v>
      </c>
      <c r="F6" s="39">
        <v>2900</v>
      </c>
    </row>
    <row r="7" spans="5:6" s="38" customFormat="1" ht="18.75" x14ac:dyDescent="0.2">
      <c r="E7" s="38">
        <v>4</v>
      </c>
      <c r="F7" s="39">
        <v>2910</v>
      </c>
    </row>
    <row r="8" spans="5:6" s="38" customFormat="1" ht="18.75" x14ac:dyDescent="0.2">
      <c r="E8" s="38">
        <v>5</v>
      </c>
      <c r="F8" s="39">
        <v>4140</v>
      </c>
    </row>
    <row r="9" spans="5:6" s="38" customFormat="1" ht="18.75" x14ac:dyDescent="0.2">
      <c r="E9" s="38">
        <v>6</v>
      </c>
      <c r="F9" s="39">
        <v>4210</v>
      </c>
    </row>
    <row r="10" spans="5:6" s="38" customFormat="1" ht="18.75" x14ac:dyDescent="0.2">
      <c r="E10" s="38">
        <v>7</v>
      </c>
      <c r="F10" s="39">
        <v>4220</v>
      </c>
    </row>
    <row r="11" spans="5:6" s="38" customFormat="1" ht="18.75" x14ac:dyDescent="0.2">
      <c r="E11" s="38">
        <v>8</v>
      </c>
      <c r="F11" s="39">
        <v>4240</v>
      </c>
    </row>
    <row r="12" spans="5:6" s="38" customFormat="1" ht="18.75" x14ac:dyDescent="0.2">
      <c r="E12" s="38">
        <v>9</v>
      </c>
      <c r="F12" s="39">
        <v>4260</v>
      </c>
    </row>
    <row r="13" spans="5:6" s="38" customFormat="1" ht="18.75" x14ac:dyDescent="0.2">
      <c r="E13" s="38">
        <v>10</v>
      </c>
      <c r="F13" s="39">
        <v>4270</v>
      </c>
    </row>
    <row r="14" spans="5:6" s="38" customFormat="1" ht="18.75" x14ac:dyDescent="0.2">
      <c r="E14" s="38">
        <v>11</v>
      </c>
      <c r="F14" s="39">
        <v>4280</v>
      </c>
    </row>
    <row r="15" spans="5:6" s="38" customFormat="1" ht="18.75" x14ac:dyDescent="0.2">
      <c r="E15" s="38">
        <v>12</v>
      </c>
      <c r="F15" s="39">
        <v>4300</v>
      </c>
    </row>
    <row r="16" spans="5:6" s="38" customFormat="1" ht="18.75" x14ac:dyDescent="0.2">
      <c r="E16" s="38">
        <v>13</v>
      </c>
      <c r="F16" s="39">
        <v>4304</v>
      </c>
    </row>
    <row r="17" spans="3:6" s="38" customFormat="1" ht="18.75" x14ac:dyDescent="0.2">
      <c r="E17" s="38">
        <v>14</v>
      </c>
      <c r="F17" s="39">
        <v>4330</v>
      </c>
    </row>
    <row r="18" spans="3:6" s="38" customFormat="1" ht="18.75" x14ac:dyDescent="0.2">
      <c r="E18" s="38">
        <v>15</v>
      </c>
      <c r="F18" s="39">
        <v>4360</v>
      </c>
    </row>
    <row r="19" spans="3:6" s="38" customFormat="1" ht="18.75" x14ac:dyDescent="0.2">
      <c r="E19" s="38">
        <v>16</v>
      </c>
      <c r="F19" s="39">
        <v>4400</v>
      </c>
    </row>
    <row r="20" spans="3:6" s="38" customFormat="1" ht="18.75" x14ac:dyDescent="0.2">
      <c r="E20" s="38">
        <v>17</v>
      </c>
      <c r="F20" s="39">
        <v>4410</v>
      </c>
    </row>
    <row r="21" spans="3:6" s="38" customFormat="1" ht="18.75" x14ac:dyDescent="0.2">
      <c r="E21" s="38">
        <v>18</v>
      </c>
      <c r="F21" s="39">
        <v>4430</v>
      </c>
    </row>
    <row r="22" spans="3:6" s="38" customFormat="1" ht="18.75" x14ac:dyDescent="0.2">
      <c r="E22" s="38">
        <v>19</v>
      </c>
      <c r="F22" s="39">
        <v>4440</v>
      </c>
    </row>
    <row r="23" spans="3:6" s="38" customFormat="1" ht="18.75" x14ac:dyDescent="0.2">
      <c r="E23" s="38">
        <v>20</v>
      </c>
      <c r="F23" s="39">
        <v>4480</v>
      </c>
    </row>
    <row r="24" spans="3:6" s="38" customFormat="1" ht="18.75" x14ac:dyDescent="0.2">
      <c r="E24" s="38">
        <v>21</v>
      </c>
      <c r="F24" s="39">
        <v>4520</v>
      </c>
    </row>
    <row r="25" spans="3:6" s="38" customFormat="1" ht="18.75" x14ac:dyDescent="0.2">
      <c r="E25" s="38">
        <v>22</v>
      </c>
      <c r="F25" s="39">
        <v>4580</v>
      </c>
    </row>
    <row r="26" spans="3:6" s="38" customFormat="1" ht="18.75" x14ac:dyDescent="0.2">
      <c r="E26" s="38">
        <v>23</v>
      </c>
      <c r="F26" s="39">
        <v>4590</v>
      </c>
    </row>
    <row r="27" spans="3:6" s="38" customFormat="1" ht="18.75" x14ac:dyDescent="0.2">
      <c r="E27" s="38">
        <v>24</v>
      </c>
      <c r="F27" s="39">
        <v>4610</v>
      </c>
    </row>
    <row r="28" spans="3:6" s="38" customFormat="1" ht="18.75" x14ac:dyDescent="0.2">
      <c r="E28" s="38">
        <v>25</v>
      </c>
      <c r="F28" s="39">
        <v>4700</v>
      </c>
    </row>
    <row r="32" spans="3:6" x14ac:dyDescent="0.2">
      <c r="C32" s="40" t="s">
        <v>604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wydatki</vt:lpstr>
      <vt:lpstr>sołectwa</vt:lpstr>
      <vt:lpstr>paragraf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Danuta.Gmiat</dc:creator>
  <cp:lastModifiedBy>user</cp:lastModifiedBy>
  <cp:lastPrinted>2016-08-17T07:49:19Z</cp:lastPrinted>
  <dcterms:created xsi:type="dcterms:W3CDTF">2016-07-25T11:06:19Z</dcterms:created>
  <dcterms:modified xsi:type="dcterms:W3CDTF">2016-08-24T12:32:04Z</dcterms:modified>
</cp:coreProperties>
</file>