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 - POSTĘPOWANIA PZP\Postępowania PZP - 2022\Energia elektryczna - na rok 2023\SWZ+załącznik-aktualny\"/>
    </mc:Choice>
  </mc:AlternateContent>
  <xr:revisionPtr revIDLastSave="0" documentId="8_{0DEC18DF-BADD-4F11-8B4C-CFF9DC1414A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V8" i="1" l="1"/>
  <c r="V9" i="1"/>
  <c r="V10" i="1"/>
  <c r="V11" i="1"/>
  <c r="V7" i="1"/>
  <c r="L8" i="1"/>
  <c r="L9" i="1"/>
  <c r="L10" i="1"/>
  <c r="L11" i="1"/>
  <c r="W11" i="1" l="1"/>
  <c r="X11" i="1" s="1"/>
  <c r="Y11" i="1" s="1"/>
  <c r="W10" i="1"/>
  <c r="X10" i="1" s="1"/>
  <c r="Y10" i="1" s="1"/>
  <c r="W9" i="1"/>
  <c r="X9" i="1" s="1"/>
  <c r="Y9" i="1" s="1"/>
  <c r="W8" i="1"/>
  <c r="X8" i="1" s="1"/>
  <c r="Y8" i="1" s="1"/>
  <c r="W7" i="1"/>
  <c r="W12" i="1" l="1"/>
  <c r="X7" i="1"/>
  <c r="X12" i="1" s="1"/>
  <c r="Y7" i="1" l="1"/>
  <c r="Y12" i="1" s="1"/>
</calcChain>
</file>

<file path=xl/sharedStrings.xml><?xml version="1.0" encoding="utf-8"?>
<sst xmlns="http://schemas.openxmlformats.org/spreadsheetml/2006/main" count="75" uniqueCount="68">
  <si>
    <t>L.p.</t>
  </si>
  <si>
    <t>Grupa taryfowa</t>
  </si>
  <si>
    <t>Ilość punktów poboru energii elektrycznej</t>
  </si>
  <si>
    <t>Moc umowna [kW]</t>
  </si>
  <si>
    <t>CENY ZA SPRZEDAŻ 
ENERGII ELEKTRYCZNEJ NETTO</t>
  </si>
  <si>
    <t>CENY ZA USŁUGI DYSTRYBUCYJNE NETTO</t>
  </si>
  <si>
    <t>Łączna cena oferty netto
w [zł]</t>
  </si>
  <si>
    <t>Wartość  podatku VAT oferty
w [zł]</t>
  </si>
  <si>
    <t>Łączna wartość oferty brutto
w [zł]</t>
  </si>
  <si>
    <t>Składnik zmienny 
stawki sieciowej 
w [zł/kWh]</t>
  </si>
  <si>
    <t>Stawka opłaty abonamentowej w [zł/m-c]</t>
  </si>
  <si>
    <t>całodobowa/
szczyt przedpołudniowy</t>
  </si>
  <si>
    <t>szczyt popołudniowy</t>
  </si>
  <si>
    <t>opłata handlowa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</si>
  <si>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</si>
  <si>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</si>
  <si>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</si>
  <si>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</si>
  <si>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</si>
  <si>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</si>
  <si>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</si>
  <si>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</si>
  <si>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</si>
  <si>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</si>
  <si>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</si>
  <si>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</si>
  <si>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</si>
  <si>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</si>
  <si>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</si>
  <si>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</si>
  <si>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</si>
  <si>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</si>
  <si>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</si>
  <si>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</si>
  <si>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-21-</t>
  </si>
  <si>
    <t>-22-</t>
  </si>
  <si>
    <t>-23-</t>
  </si>
  <si>
    <t>C11</t>
  </si>
  <si>
    <t>Stawka jakościowa 
w [zł/kWh]</t>
  </si>
  <si>
    <t>Stawka opłaty OZE 
w [zł/kWh]</t>
  </si>
  <si>
    <t>Stawka opłaty kogeneracyjnej 
w [zł/kWh]</t>
  </si>
  <si>
    <t>Stawka opłaty mocowej 
w [zł/m-c]</t>
  </si>
  <si>
    <t>Szacowane zużycie 
energii elektrycznej 
w strefach 
w [kWh]</t>
  </si>
  <si>
    <t>Dla potrzeb porównania Ofert należy:</t>
  </si>
  <si>
    <t>-          przyjąć podstawową stawkę podatku VAT, tj. 23%</t>
  </si>
  <si>
    <t>-          podatek akcyzowy w wysokości 5zł/MWh</t>
  </si>
  <si>
    <t>Rozliczenia za pobraną energię elektryczną dokonywane będą zgodnie z obowiązującymi w trakcie trwania Umowy stawkami podatków.</t>
  </si>
  <si>
    <t>Załącznik nr 1a - formularz cenowy</t>
  </si>
  <si>
    <t>C12a</t>
  </si>
  <si>
    <t>Ilość 
miesięcy</t>
  </si>
  <si>
    <t>Ze względu na różne stawki ryczałtowe opłaty mocowej uzależnione od rocznego zużycia Zamawiający musiał dokonać podziału taryfy C11 w celu dokonania obliczeń.</t>
  </si>
  <si>
    <t>Zamawiajacy oczekuje, aby ceny jednostkowe dla taryfy C11 dotyczące sprzedaży energii elektrycznej były jednakowe.</t>
  </si>
  <si>
    <t>2) Dla wszytskich punktów poboru stosowany jest dwumiesięczny okres rozliczeniowy.</t>
  </si>
  <si>
    <t>3) Zamawiajacy w celu ułatwienia Wykonawcom obliczenia ceny oferty wprowadził do formularza ceny jednostkowe za usługi dystrybucji zgodnie z aktualną Taryfą OSD PGE Dystrybucja S.A. Oddział Zamość. W przypadku zmiany lub rozbieżności Wykonawca może samodzielnie dokonać poprawy stawek z usługi dystrybucyjne.</t>
  </si>
  <si>
    <t>Ceny jednostkowe netto 
- sprzedaż energii elektrycznej w [zł/kWh]
- opłata handlowa w [zł/mc]</t>
  </si>
  <si>
    <t>Składnik stały stawki sieciowej 
w [zł/kW/m-c]</t>
  </si>
  <si>
    <t>Stawka opłaty przejściowej 
w [zł/kW/m-c]</t>
  </si>
  <si>
    <t>Łączna cena netto 
za sprzedaż energii elektrycznej 
w [zł]
( kol.5 x kol.7 
+ kol.6 x kol.8
+ kol.2 x kol.3 x kol.9)</t>
  </si>
  <si>
    <t>całodobowa/
szczyt</t>
  </si>
  <si>
    <t>pozaszczyt</t>
  </si>
  <si>
    <t>całodobowa/
szczyt/
pozaszczyt</t>
  </si>
  <si>
    <t>Łączna cena netto za dystrybucję energii elektrycznej 
[kol.5xkol.11+kol.6xkol.12
+(kol.5+kol.6)x(kol.13+kol.14+kol.15)
+kol.2xkol.3xkol.16
+kol.3xkol.4x(kol.17+kol.18)
+(kol.2xkol.3xkol.19)]</t>
  </si>
  <si>
    <t>[kol. 10+kol. 20]</t>
  </si>
  <si>
    <t>[kol. 21*23%]</t>
  </si>
  <si>
    <t>[kol. 21+kol. 22]</t>
  </si>
  <si>
    <t>1) Podaną wartość ogółem brutto z kolumny nr 23 należy przenieść do załącznika nr 1 do SWZ - formularza oferty</t>
  </si>
  <si>
    <t>4) Staki opłaty mocowej podano zgodnie z informacją Prezesa Urzędu Regulacji Energetyki Nr 43/2022 z dnia 30.09.2022 r. w sprawie stawek opłaty mocowej na rok 2023</t>
  </si>
  <si>
    <t>Zamawiajacy oświadcza, że dla wszystkich punktów poboru energii elektrycznej, objętych postępowaniem należy do kategorii "odbiorców uprawnionych", o których mowa w art. 2 pkt 2 lit. b–e ustawy z dnia 27 października 2022 r. o środkach nadzwyczajnych mających na celu ograniczenie wysokości cen energii elektrycznej oraz wsparciu niektórych odbiorców w 2023 roku.
Udział procentowy objęcia ceną maksymalną, o której mowa w art. 2 pkt 1 lit. b) wskazanej ustawy wynosi 100,00%.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</si>
</sst>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1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D7E4B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5" tint="0.59999389629810485"/>
        <bgColor rgb="FFF2F2F2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/>
    <xf numFmtId="165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/>
    <xf numFmtId="0" fontId="3" fillId="0" borderId="0" xfId="0" applyFont="1" applyBorder="1"/>
    <xf numFmtId="165" fontId="5" fillId="0" borderId="5" xfId="0" applyNumberFormat="1" applyFont="1" applyBorder="1" applyAlignment="1">
      <alignment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5" fillId="7" borderId="5" xfId="0" applyNumberFormat="1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164" fontId="5" fillId="8" borderId="7" xfId="0" applyNumberFormat="1" applyFont="1" applyFill="1" applyBorder="1" applyAlignment="1">
      <alignment vertical="center" wrapText="1"/>
    </xf>
    <xf numFmtId="164" fontId="5" fillId="9" borderId="8" xfId="0" applyNumberFormat="1" applyFont="1" applyFill="1" applyBorder="1" applyAlignment="1">
      <alignment vertical="center" wrapText="1"/>
    </xf>
    <xf numFmtId="164" fontId="5" fillId="8" borderId="8" xfId="0" applyNumberFormat="1" applyFon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vertical="center" wrapText="1"/>
    </xf>
    <xf numFmtId="164" fontId="5" fillId="6" borderId="2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horizontal="right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left" vertical="center" wrapText="1"/>
    </xf>
    <xf numFmtId="0" fontId="10" fillId="12" borderId="38" xfId="0" applyFont="1" applyFill="1" applyBorder="1" applyAlignment="1">
      <alignment horizontal="left" vertical="center" wrapText="1"/>
    </xf>
    <xf numFmtId="0" fontId="10" fillId="12" borderId="3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28"/>
  <sheetViews>
    <sheetView tabSelected="1" topLeftCell="J1" zoomScale="70" zoomScaleNormal="70" workbookViewId="0">
      <selection activeCell="J8" sqref="J8"/>
    </sheetView>
  </sheetViews>
  <sheetFormatPr defaultRowHeight="14.4" x14ac:dyDescent="0.3"/>
  <cols>
    <col min="1" max="1" width="3.5546875" style="1" customWidth="1"/>
    <col min="2" max="2" width="4.88671875" style="1" customWidth="1"/>
    <col min="3" max="3" width="9.109375" style="1" customWidth="1"/>
    <col min="4" max="4" width="12.6640625" style="1" customWidth="1"/>
    <col min="5" max="5" width="8.6640625" style="1" customWidth="1"/>
    <col min="6" max="6" width="10.109375" style="1" customWidth="1"/>
    <col min="7" max="7" width="13" style="1" customWidth="1"/>
    <col min="8" max="8" width="10" style="1" customWidth="1"/>
    <col min="9" max="9" width="12.44140625" style="1" customWidth="1"/>
    <col min="10" max="10" width="11" style="1" customWidth="1"/>
    <col min="11" max="11" width="9.88671875" style="1" customWidth="1"/>
    <col min="12" max="12" width="21.109375" style="1" customWidth="1"/>
    <col min="13" max="13" width="13.109375" style="1" customWidth="1"/>
    <col min="14" max="14" width="10.6640625" style="1" customWidth="1"/>
    <col min="15" max="15" width="17.44140625" style="1" customWidth="1"/>
    <col min="16" max="16" width="17.88671875" style="1" customWidth="1"/>
    <col min="17" max="19" width="17.6640625" style="1" customWidth="1"/>
    <col min="20" max="20" width="16.33203125" style="1" customWidth="1"/>
    <col min="21" max="21" width="14.44140625" style="1" customWidth="1"/>
    <col min="22" max="22" width="41.88671875" style="1" customWidth="1"/>
    <col min="23" max="23" width="15.5546875" style="1" customWidth="1"/>
    <col min="24" max="24" width="13.6640625" style="1" customWidth="1"/>
    <col min="25" max="25" width="16.6640625" style="1" customWidth="1"/>
    <col min="26" max="27" width="9.109375" style="1" customWidth="1"/>
    <col min="28" max="28" width="10.109375" style="1" customWidth="1"/>
    <col min="29" max="1023" width="9.109375" style="1" customWidth="1"/>
  </cols>
  <sheetData>
    <row r="1" spans="2:25" ht="34.5" customHeight="1" x14ac:dyDescent="0.3">
      <c r="V1" s="11"/>
      <c r="W1" s="11"/>
      <c r="X1" s="11"/>
      <c r="Y1" s="15" t="s">
        <v>47</v>
      </c>
    </row>
    <row r="2" spans="2:25" ht="23.25" customHeight="1" thickBot="1" x14ac:dyDescent="0.35">
      <c r="V2" s="11"/>
      <c r="W2" s="11"/>
      <c r="X2" s="11"/>
      <c r="Y2" s="11"/>
    </row>
    <row r="3" spans="2:25" ht="51" customHeight="1" thickBot="1" x14ac:dyDescent="0.35">
      <c r="B3" s="88" t="s">
        <v>0</v>
      </c>
      <c r="C3" s="91" t="s">
        <v>1</v>
      </c>
      <c r="D3" s="94" t="s">
        <v>2</v>
      </c>
      <c r="E3" s="94" t="s">
        <v>49</v>
      </c>
      <c r="F3" s="94" t="s">
        <v>3</v>
      </c>
      <c r="G3" s="94" t="s">
        <v>42</v>
      </c>
      <c r="H3" s="94"/>
      <c r="I3" s="113" t="s">
        <v>4</v>
      </c>
      <c r="J3" s="114"/>
      <c r="K3" s="114"/>
      <c r="L3" s="115"/>
      <c r="M3" s="116" t="s">
        <v>5</v>
      </c>
      <c r="N3" s="117"/>
      <c r="O3" s="117"/>
      <c r="P3" s="117"/>
      <c r="Q3" s="117"/>
      <c r="R3" s="117"/>
      <c r="S3" s="117"/>
      <c r="T3" s="117"/>
      <c r="U3" s="117"/>
      <c r="V3" s="118"/>
      <c r="W3" s="107" t="s">
        <v>6</v>
      </c>
      <c r="X3" s="119" t="s">
        <v>7</v>
      </c>
      <c r="Y3" s="107" t="s">
        <v>8</v>
      </c>
    </row>
    <row r="4" spans="2:25" ht="78.75" customHeight="1" x14ac:dyDescent="0.3">
      <c r="B4" s="89"/>
      <c r="C4" s="92"/>
      <c r="D4" s="95"/>
      <c r="E4" s="95"/>
      <c r="F4" s="95"/>
      <c r="G4" s="95"/>
      <c r="H4" s="95"/>
      <c r="I4" s="100" t="s">
        <v>54</v>
      </c>
      <c r="J4" s="101"/>
      <c r="K4" s="102"/>
      <c r="L4" s="109" t="s">
        <v>57</v>
      </c>
      <c r="M4" s="111" t="s">
        <v>9</v>
      </c>
      <c r="N4" s="112"/>
      <c r="O4" s="29" t="s">
        <v>38</v>
      </c>
      <c r="P4" s="29" t="s">
        <v>39</v>
      </c>
      <c r="Q4" s="29" t="s">
        <v>40</v>
      </c>
      <c r="R4" s="121" t="s">
        <v>41</v>
      </c>
      <c r="S4" s="112" t="s">
        <v>55</v>
      </c>
      <c r="T4" s="112" t="s">
        <v>56</v>
      </c>
      <c r="U4" s="112" t="s">
        <v>10</v>
      </c>
      <c r="V4" s="109" t="s">
        <v>61</v>
      </c>
      <c r="W4" s="108"/>
      <c r="X4" s="120"/>
      <c r="Y4" s="108"/>
    </row>
    <row r="5" spans="2:25" ht="75.75" customHeight="1" thickBot="1" x14ac:dyDescent="0.35">
      <c r="B5" s="89"/>
      <c r="C5" s="93"/>
      <c r="D5" s="96"/>
      <c r="E5" s="96"/>
      <c r="F5" s="96"/>
      <c r="G5" s="65" t="s">
        <v>11</v>
      </c>
      <c r="H5" s="65" t="s">
        <v>12</v>
      </c>
      <c r="I5" s="64" t="s">
        <v>58</v>
      </c>
      <c r="J5" s="65" t="s">
        <v>59</v>
      </c>
      <c r="K5" s="65" t="s">
        <v>13</v>
      </c>
      <c r="L5" s="110"/>
      <c r="M5" s="49" t="s">
        <v>58</v>
      </c>
      <c r="N5" s="50" t="s">
        <v>59</v>
      </c>
      <c r="O5" s="50" t="s">
        <v>60</v>
      </c>
      <c r="P5" s="50" t="s">
        <v>60</v>
      </c>
      <c r="Q5" s="50" t="s">
        <v>60</v>
      </c>
      <c r="R5" s="122"/>
      <c r="S5" s="96"/>
      <c r="T5" s="96"/>
      <c r="U5" s="96"/>
      <c r="V5" s="110"/>
      <c r="W5" s="69" t="s">
        <v>62</v>
      </c>
      <c r="X5" s="70" t="s">
        <v>63</v>
      </c>
      <c r="Y5" s="69" t="s">
        <v>64</v>
      </c>
    </row>
    <row r="6" spans="2:25" ht="23.25" customHeight="1" thickBot="1" x14ac:dyDescent="0.35">
      <c r="B6" s="90"/>
      <c r="C6" s="62" t="s">
        <v>14</v>
      </c>
      <c r="D6" s="63" t="s">
        <v>15</v>
      </c>
      <c r="E6" s="63" t="s">
        <v>16</v>
      </c>
      <c r="F6" s="63" t="s">
        <v>17</v>
      </c>
      <c r="G6" s="58" t="s">
        <v>18</v>
      </c>
      <c r="H6" s="59" t="s">
        <v>19</v>
      </c>
      <c r="I6" s="57" t="s">
        <v>20</v>
      </c>
      <c r="J6" s="58" t="s">
        <v>21</v>
      </c>
      <c r="K6" s="58" t="s">
        <v>22</v>
      </c>
      <c r="L6" s="59" t="s">
        <v>23</v>
      </c>
      <c r="M6" s="57" t="s">
        <v>24</v>
      </c>
      <c r="N6" s="58" t="s">
        <v>25</v>
      </c>
      <c r="O6" s="58" t="s">
        <v>26</v>
      </c>
      <c r="P6" s="58" t="s">
        <v>27</v>
      </c>
      <c r="Q6" s="58" t="s">
        <v>28</v>
      </c>
      <c r="R6" s="58" t="s">
        <v>29</v>
      </c>
      <c r="S6" s="58" t="s">
        <v>30</v>
      </c>
      <c r="T6" s="58" t="s">
        <v>31</v>
      </c>
      <c r="U6" s="58" t="s">
        <v>32</v>
      </c>
      <c r="V6" s="59" t="s">
        <v>33</v>
      </c>
      <c r="W6" s="66" t="s">
        <v>34</v>
      </c>
      <c r="X6" s="66" t="s">
        <v>35</v>
      </c>
      <c r="Y6" s="87" t="s">
        <v>36</v>
      </c>
    </row>
    <row r="7" spans="2:25" s="2" customFormat="1" ht="39.75" customHeight="1" x14ac:dyDescent="0.3">
      <c r="B7" s="67">
        <v>1</v>
      </c>
      <c r="C7" s="71" t="s">
        <v>37</v>
      </c>
      <c r="D7" s="60">
        <v>9</v>
      </c>
      <c r="E7" s="60">
        <v>12</v>
      </c>
      <c r="F7" s="60">
        <v>49</v>
      </c>
      <c r="G7" s="72">
        <v>1300</v>
      </c>
      <c r="H7" s="73"/>
      <c r="I7" s="74"/>
      <c r="J7" s="75"/>
      <c r="K7" s="76"/>
      <c r="L7" s="77">
        <f>+ROUND(G7*I7+H7*J7+D7*E7*K7,2)</f>
        <v>0</v>
      </c>
      <c r="M7" s="78">
        <v>0.17430000000000001</v>
      </c>
      <c r="N7" s="79"/>
      <c r="O7" s="80">
        <v>9.4999999999999998E-3</v>
      </c>
      <c r="P7" s="81">
        <v>8.9999999999999998E-4</v>
      </c>
      <c r="Q7" s="82">
        <v>4.0600000000000002E-3</v>
      </c>
      <c r="R7" s="83">
        <v>2.38</v>
      </c>
      <c r="S7" s="83">
        <v>4.3</v>
      </c>
      <c r="T7" s="84">
        <v>0.08</v>
      </c>
      <c r="U7" s="84">
        <v>2.25</v>
      </c>
      <c r="V7" s="85">
        <f>ROUND(G7*M7+H7*N7+(G7+H7)*(O7+P7+Q7)+D7*E7*R7+E7*F7*(S7+T7)+(D7*E7*U7),2)</f>
        <v>3320.87</v>
      </c>
      <c r="W7" s="86">
        <f>+L7+V7</f>
        <v>3320.87</v>
      </c>
      <c r="X7" s="32">
        <f>+ROUND(W7*0.23,2)</f>
        <v>763.8</v>
      </c>
      <c r="Y7" s="86">
        <f>+X7+W7</f>
        <v>4084.67</v>
      </c>
    </row>
    <row r="8" spans="2:25" s="2" customFormat="1" ht="39.75" customHeight="1" x14ac:dyDescent="0.3">
      <c r="B8" s="68">
        <v>2</v>
      </c>
      <c r="C8" s="35" t="s">
        <v>37</v>
      </c>
      <c r="D8" s="31">
        <v>9</v>
      </c>
      <c r="E8" s="31">
        <v>12</v>
      </c>
      <c r="F8" s="31">
        <v>60</v>
      </c>
      <c r="G8" s="9">
        <v>8800</v>
      </c>
      <c r="H8" s="37"/>
      <c r="I8" s="27"/>
      <c r="J8" s="22"/>
      <c r="K8" s="28"/>
      <c r="L8" s="47">
        <f t="shared" ref="L8:L11" si="0">+ROUND(G8*I8+H8*J8+D8*E8*K8,2)</f>
        <v>0</v>
      </c>
      <c r="M8" s="18">
        <v>0.17430000000000001</v>
      </c>
      <c r="N8" s="14"/>
      <c r="O8" s="34">
        <v>9.4999999999999998E-3</v>
      </c>
      <c r="P8" s="5">
        <v>8.9999999999999998E-4</v>
      </c>
      <c r="Q8" s="7">
        <v>4.0600000000000002E-3</v>
      </c>
      <c r="R8" s="8">
        <v>5.72</v>
      </c>
      <c r="S8" s="8">
        <v>4.3</v>
      </c>
      <c r="T8" s="40">
        <v>0.08</v>
      </c>
      <c r="U8" s="40">
        <v>2.25</v>
      </c>
      <c r="V8" s="51">
        <f t="shared" ref="V8:V11" si="1">ROUND(G8*M8+H8*N8+(G8+H8)*(O8+P8+Q8)+D8*E8*R8+E8*F8*(S8+T8)+(D8*E8*U8),2)</f>
        <v>5675.45</v>
      </c>
      <c r="W8" s="53">
        <f t="shared" ref="W8:W11" si="2">+L8+V8</f>
        <v>5675.45</v>
      </c>
      <c r="X8" s="55">
        <f t="shared" ref="X8:X11" si="3">+ROUND(W8*0.23,2)</f>
        <v>1305.3499999999999</v>
      </c>
      <c r="Y8" s="53">
        <f t="shared" ref="Y8:Y11" si="4">+X8+W8</f>
        <v>6980.7999999999993</v>
      </c>
    </row>
    <row r="9" spans="2:25" s="2" customFormat="1" ht="39.75" customHeight="1" x14ac:dyDescent="0.3">
      <c r="B9" s="68">
        <v>3</v>
      </c>
      <c r="C9" s="35" t="s">
        <v>37</v>
      </c>
      <c r="D9" s="31">
        <v>16</v>
      </c>
      <c r="E9" s="31">
        <v>12</v>
      </c>
      <c r="F9" s="31">
        <v>85</v>
      </c>
      <c r="G9" s="9">
        <v>31970</v>
      </c>
      <c r="H9" s="37"/>
      <c r="I9" s="27"/>
      <c r="J9" s="22"/>
      <c r="K9" s="28"/>
      <c r="L9" s="47">
        <f t="shared" si="0"/>
        <v>0</v>
      </c>
      <c r="M9" s="18">
        <v>0.17430000000000001</v>
      </c>
      <c r="N9" s="14"/>
      <c r="O9" s="34">
        <v>9.4999999999999998E-3</v>
      </c>
      <c r="P9" s="5">
        <v>8.9999999999999998E-4</v>
      </c>
      <c r="Q9" s="7">
        <v>4.0600000000000002E-3</v>
      </c>
      <c r="R9" s="8">
        <v>9.5399999999999991</v>
      </c>
      <c r="S9" s="8">
        <v>4.3</v>
      </c>
      <c r="T9" s="40">
        <v>0.08</v>
      </c>
      <c r="U9" s="40">
        <v>2.25</v>
      </c>
      <c r="V9" s="51">
        <f t="shared" si="1"/>
        <v>12765.94</v>
      </c>
      <c r="W9" s="53">
        <f t="shared" si="2"/>
        <v>12765.94</v>
      </c>
      <c r="X9" s="55">
        <f t="shared" si="3"/>
        <v>2936.17</v>
      </c>
      <c r="Y9" s="53">
        <f t="shared" si="4"/>
        <v>15702.11</v>
      </c>
    </row>
    <row r="10" spans="2:25" s="2" customFormat="1" ht="39.75" customHeight="1" x14ac:dyDescent="0.3">
      <c r="B10" s="68">
        <v>4</v>
      </c>
      <c r="C10" s="35" t="s">
        <v>37</v>
      </c>
      <c r="D10" s="31">
        <v>11</v>
      </c>
      <c r="E10" s="31">
        <v>12</v>
      </c>
      <c r="F10" s="31">
        <v>59</v>
      </c>
      <c r="G10" s="9">
        <v>61160</v>
      </c>
      <c r="H10" s="37"/>
      <c r="I10" s="27"/>
      <c r="J10" s="22"/>
      <c r="K10" s="28"/>
      <c r="L10" s="47">
        <f t="shared" si="0"/>
        <v>0</v>
      </c>
      <c r="M10" s="18">
        <v>0.17430000000000001</v>
      </c>
      <c r="N10" s="14"/>
      <c r="O10" s="34">
        <v>9.4999999999999998E-3</v>
      </c>
      <c r="P10" s="5">
        <v>8.9999999999999998E-4</v>
      </c>
      <c r="Q10" s="7">
        <v>4.0600000000000002E-3</v>
      </c>
      <c r="R10" s="8">
        <v>13.35</v>
      </c>
      <c r="S10" s="8">
        <v>4.3</v>
      </c>
      <c r="T10" s="40">
        <v>0.08</v>
      </c>
      <c r="U10" s="40">
        <v>2.25</v>
      </c>
      <c r="V10" s="51">
        <f t="shared" si="1"/>
        <v>16704.8</v>
      </c>
      <c r="W10" s="53">
        <f t="shared" si="2"/>
        <v>16704.8</v>
      </c>
      <c r="X10" s="55">
        <f t="shared" si="3"/>
        <v>3842.1</v>
      </c>
      <c r="Y10" s="53">
        <f t="shared" si="4"/>
        <v>20546.899999999998</v>
      </c>
    </row>
    <row r="11" spans="2:25" s="2" customFormat="1" ht="39.75" customHeight="1" thickBot="1" x14ac:dyDescent="0.35">
      <c r="B11" s="61">
        <v>5</v>
      </c>
      <c r="C11" s="36" t="s">
        <v>48</v>
      </c>
      <c r="D11" s="30">
        <v>1</v>
      </c>
      <c r="E11" s="30">
        <v>12</v>
      </c>
      <c r="F11" s="30">
        <v>3.5</v>
      </c>
      <c r="G11" s="21">
        <v>20</v>
      </c>
      <c r="H11" s="38">
        <v>50</v>
      </c>
      <c r="I11" s="41"/>
      <c r="J11" s="42"/>
      <c r="K11" s="43"/>
      <c r="L11" s="48">
        <f t="shared" si="0"/>
        <v>0</v>
      </c>
      <c r="M11" s="23">
        <v>0.2162</v>
      </c>
      <c r="N11" s="24">
        <v>0.128</v>
      </c>
      <c r="O11" s="44">
        <v>9.4999999999999998E-3</v>
      </c>
      <c r="P11" s="45">
        <v>8.9999999999999998E-4</v>
      </c>
      <c r="Q11" s="46">
        <v>4.0600000000000002E-3</v>
      </c>
      <c r="R11" s="19">
        <v>2.38</v>
      </c>
      <c r="S11" s="19">
        <v>4.43</v>
      </c>
      <c r="T11" s="20">
        <v>0.08</v>
      </c>
      <c r="U11" s="20">
        <v>2.25</v>
      </c>
      <c r="V11" s="52">
        <f t="shared" si="1"/>
        <v>256.72000000000003</v>
      </c>
      <c r="W11" s="54">
        <f t="shared" si="2"/>
        <v>256.72000000000003</v>
      </c>
      <c r="X11" s="56">
        <f t="shared" si="3"/>
        <v>59.05</v>
      </c>
      <c r="Y11" s="54">
        <f t="shared" si="4"/>
        <v>315.77000000000004</v>
      </c>
    </row>
    <row r="12" spans="2:25" s="2" customFormat="1" ht="29.25" customHeight="1" thickBot="1" x14ac:dyDescent="0.35">
      <c r="C12" s="103"/>
      <c r="D12" s="104"/>
      <c r="E12" s="104"/>
      <c r="F12" s="104"/>
      <c r="G12" s="104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  <c r="W12" s="39">
        <f>SUM(W7:W11)</f>
        <v>38723.78</v>
      </c>
      <c r="X12" s="33">
        <f>SUM(X7:X11)</f>
        <v>8906.4699999999993</v>
      </c>
      <c r="Y12" s="39">
        <f>SUM(Y7:Y11)</f>
        <v>47630.249999999993</v>
      </c>
    </row>
    <row r="14" spans="2:25" s="3" customFormat="1" ht="12.75" customHeight="1" x14ac:dyDescent="0.25"/>
    <row r="15" spans="2:25" s="4" customFormat="1" ht="18.75" customHeight="1" x14ac:dyDescent="0.25">
      <c r="D15" s="12" t="s">
        <v>65</v>
      </c>
      <c r="E15" s="10"/>
      <c r="F15" s="10"/>
      <c r="G15" s="10"/>
      <c r="H15" s="10"/>
      <c r="I15" s="10"/>
      <c r="J15" s="10"/>
      <c r="K15" s="10"/>
      <c r="L15" s="10"/>
      <c r="Q15" s="6"/>
      <c r="R15" s="6"/>
    </row>
    <row r="16" spans="2:25" s="4" customFormat="1" ht="18.75" customHeight="1" x14ac:dyDescent="0.25">
      <c r="D16" s="13" t="s">
        <v>52</v>
      </c>
      <c r="Q16" s="6"/>
      <c r="R16" s="6"/>
    </row>
    <row r="17" spans="4:22" s="4" customFormat="1" ht="18.75" customHeight="1" x14ac:dyDescent="0.25">
      <c r="D17" s="13" t="s">
        <v>53</v>
      </c>
      <c r="Q17" s="6"/>
      <c r="R17" s="6"/>
    </row>
    <row r="18" spans="4:22" s="6" customFormat="1" ht="18.75" customHeight="1" x14ac:dyDescent="0.25">
      <c r="D18" s="13" t="s">
        <v>66</v>
      </c>
    </row>
    <row r="19" spans="4:22" s="6" customFormat="1" ht="18.75" customHeight="1" x14ac:dyDescent="0.25">
      <c r="D19" s="13"/>
    </row>
    <row r="20" spans="4:22" s="6" customFormat="1" ht="25.5" customHeight="1" x14ac:dyDescent="0.25">
      <c r="D20" s="25" t="s">
        <v>50</v>
      </c>
    </row>
    <row r="21" spans="4:22" ht="18.75" customHeight="1" x14ac:dyDescent="0.3">
      <c r="D21" s="26" t="s">
        <v>51</v>
      </c>
    </row>
    <row r="22" spans="4:22" ht="18.75" customHeight="1" x14ac:dyDescent="0.3">
      <c r="D22" s="26"/>
    </row>
    <row r="23" spans="4:22" ht="18.75" customHeight="1" x14ac:dyDescent="0.3">
      <c r="D23" s="16" t="s">
        <v>43</v>
      </c>
      <c r="E23" s="17"/>
      <c r="F23" s="17"/>
      <c r="G23" s="17"/>
      <c r="H23" s="17"/>
      <c r="I23" s="17"/>
      <c r="J23" s="17"/>
      <c r="K23" s="17"/>
    </row>
    <row r="24" spans="4:22" ht="18.75" customHeight="1" x14ac:dyDescent="0.3">
      <c r="D24" s="16" t="s">
        <v>44</v>
      </c>
      <c r="E24" s="17"/>
      <c r="F24" s="17"/>
      <c r="G24" s="17"/>
      <c r="H24" s="17"/>
      <c r="I24" s="17"/>
      <c r="J24" s="17"/>
      <c r="K24" s="17"/>
    </row>
    <row r="25" spans="4:22" ht="18.75" customHeight="1" x14ac:dyDescent="0.3">
      <c r="D25" s="16" t="s">
        <v>45</v>
      </c>
      <c r="E25" s="17"/>
      <c r="F25" s="17"/>
      <c r="G25" s="17"/>
      <c r="H25" s="17"/>
      <c r="I25" s="17"/>
      <c r="J25" s="17"/>
      <c r="K25" s="17"/>
    </row>
    <row r="26" spans="4:22" ht="18.75" customHeight="1" x14ac:dyDescent="0.3">
      <c r="D26" s="16" t="s">
        <v>46</v>
      </c>
      <c r="E26" s="17"/>
      <c r="F26" s="17"/>
      <c r="G26" s="17"/>
      <c r="H26" s="17"/>
      <c r="I26" s="17"/>
      <c r="J26" s="17"/>
      <c r="K26" s="17"/>
    </row>
    <row r="27" spans="4:22" ht="18.75" customHeight="1" thickBot="1" x14ac:dyDescent="0.35"/>
    <row r="28" spans="4:22" ht="48" customHeight="1" thickBot="1" x14ac:dyDescent="0.35">
      <c r="D28" s="97" t="s">
        <v>67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</row>
  </sheetData>
  <mergeCells count="21">
    <mergeCell ref="D28:V28"/>
    <mergeCell ref="I4:K4"/>
    <mergeCell ref="C12:V12"/>
    <mergeCell ref="Y3:Y4"/>
    <mergeCell ref="L4:L5"/>
    <mergeCell ref="M4:N4"/>
    <mergeCell ref="S4:S5"/>
    <mergeCell ref="T4:T5"/>
    <mergeCell ref="U4:U5"/>
    <mergeCell ref="V4:V5"/>
    <mergeCell ref="G3:H4"/>
    <mergeCell ref="I3:L3"/>
    <mergeCell ref="M3:V3"/>
    <mergeCell ref="W3:W4"/>
    <mergeCell ref="X3:X4"/>
    <mergeCell ref="R4:R5"/>
    <mergeCell ref="B3:B6"/>
    <mergeCell ref="C3:C5"/>
    <mergeCell ref="D3:D5"/>
    <mergeCell ref="E3:E5"/>
    <mergeCell ref="F3:F5"/>
  </mergeCells>
  <pageMargins left="0.25972222222222202" right="0.22986111111111099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Joanna Stepaniuk</cp:lastModifiedBy>
  <cp:revision>0</cp:revision>
  <cp:lastPrinted>2016-11-29T18:42:16Z</cp:lastPrinted>
  <dcterms:created xsi:type="dcterms:W3CDTF">2016-11-29T16:23:15Z</dcterms:created>
  <dcterms:modified xsi:type="dcterms:W3CDTF">2022-11-18T07:06:02Z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