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-K\Desktop\Magda-archiwum\2020 ROK\Bilans\bilans 2024\"/>
    </mc:Choice>
  </mc:AlternateContent>
  <xr:revisionPtr revIDLastSave="0" documentId="13_ncr:1_{24E714CE-737D-4207-96BB-6385F965A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1" sheetId="1" r:id="rId1"/>
    <sheet name="Arkusz1" sheetId="2" r:id="rId2"/>
    <sheet name="Arkusz2" sheetId="3" r:id="rId3"/>
  </sheets>
  <definedNames>
    <definedName name="_xlnm.Print_Area" localSheetId="0">'1.1'!$A$1:$U$21</definedName>
    <definedName name="_xlnm.Print_Area" localSheetId="1">Arkusz1!$A$2:$U$16</definedName>
  </definedNames>
  <calcPr calcId="181029"/>
</workbook>
</file>

<file path=xl/calcChain.xml><?xml version="1.0" encoding="utf-8"?>
<calcChain xmlns="http://schemas.openxmlformats.org/spreadsheetml/2006/main">
  <c r="L11" i="1" l="1"/>
  <c r="S12" i="2"/>
  <c r="E9" i="1"/>
  <c r="K8" i="1"/>
  <c r="Q12" i="2"/>
  <c r="G13" i="2"/>
  <c r="L13" i="2" s="1"/>
  <c r="L12" i="2"/>
  <c r="K12" i="2"/>
  <c r="G12" i="2"/>
  <c r="B12" i="2"/>
  <c r="L11" i="2"/>
  <c r="K18" i="1" l="1"/>
  <c r="G8" i="2" l="1"/>
  <c r="T7" i="2"/>
  <c r="E14" i="2" l="1"/>
  <c r="I14" i="2"/>
  <c r="C14" i="2"/>
  <c r="R9" i="2"/>
  <c r="R13" i="2"/>
  <c r="R8" i="2"/>
  <c r="M8" i="2"/>
  <c r="M13" i="2"/>
  <c r="M9" i="2"/>
  <c r="B8" i="2"/>
  <c r="B9" i="2" s="1"/>
  <c r="K13" i="2"/>
  <c r="Q13" i="2"/>
  <c r="T9" i="2"/>
  <c r="K9" i="2"/>
  <c r="G9" i="2"/>
  <c r="O9" i="2" s="1"/>
  <c r="Q9" i="2" s="1"/>
  <c r="P8" i="2"/>
  <c r="P14" i="2" s="1"/>
  <c r="N8" i="2"/>
  <c r="N14" i="2" s="1"/>
  <c r="J8" i="2"/>
  <c r="J14" i="2" s="1"/>
  <c r="H8" i="2"/>
  <c r="H14" i="2" s="1"/>
  <c r="F8" i="2"/>
  <c r="F14" i="2" s="1"/>
  <c r="D8" i="2"/>
  <c r="D14" i="2" s="1"/>
  <c r="Q7" i="2"/>
  <c r="S7" i="2" s="1"/>
  <c r="K7" i="2"/>
  <c r="G7" i="2"/>
  <c r="G8" i="1"/>
  <c r="Q8" i="1"/>
  <c r="T8" i="1"/>
  <c r="D9" i="1"/>
  <c r="E19" i="1"/>
  <c r="F9" i="1"/>
  <c r="F19" i="1" s="1"/>
  <c r="H9" i="1"/>
  <c r="I9" i="1"/>
  <c r="I19" i="1" s="1"/>
  <c r="J9" i="1"/>
  <c r="J19" i="1" s="1"/>
  <c r="N9" i="1"/>
  <c r="P9" i="1"/>
  <c r="P19" i="1" s="1"/>
  <c r="R9" i="1"/>
  <c r="R19" i="1" s="1"/>
  <c r="G10" i="1"/>
  <c r="L10" i="1" s="1"/>
  <c r="K10" i="1"/>
  <c r="Q10" i="1"/>
  <c r="S10" i="1" s="1"/>
  <c r="T10" i="1"/>
  <c r="G11" i="1"/>
  <c r="K11" i="1"/>
  <c r="T12" i="1"/>
  <c r="G12" i="1"/>
  <c r="K12" i="1"/>
  <c r="Q12" i="1"/>
  <c r="G13" i="1"/>
  <c r="K13" i="1"/>
  <c r="Q13" i="1"/>
  <c r="G14" i="1"/>
  <c r="K14" i="1"/>
  <c r="Q14" i="1"/>
  <c r="G15" i="1"/>
  <c r="K15" i="1"/>
  <c r="Q15" i="1"/>
  <c r="S15" i="1" s="1"/>
  <c r="T15" i="1"/>
  <c r="G16" i="1"/>
  <c r="K16" i="1"/>
  <c r="Q16" i="1"/>
  <c r="S16" i="1" s="1"/>
  <c r="T16" i="1"/>
  <c r="G17" i="1"/>
  <c r="K17" i="1"/>
  <c r="Q17" i="1"/>
  <c r="S17" i="1" s="1"/>
  <c r="T17" i="1"/>
  <c r="G18" i="1"/>
  <c r="Q18" i="1"/>
  <c r="S18" i="1" s="1"/>
  <c r="T18" i="1"/>
  <c r="G9" i="1" l="1"/>
  <c r="L17" i="1"/>
  <c r="T11" i="1"/>
  <c r="C9" i="1"/>
  <c r="C19" i="1" s="1"/>
  <c r="B13" i="2"/>
  <c r="B10" i="2"/>
  <c r="B11" i="2" s="1"/>
  <c r="L8" i="1"/>
  <c r="U8" i="1" s="1"/>
  <c r="L14" i="1"/>
  <c r="L15" i="1"/>
  <c r="U15" i="1" s="1"/>
  <c r="S13" i="1"/>
  <c r="T13" i="1"/>
  <c r="L12" i="1"/>
  <c r="S12" i="1"/>
  <c r="L18" i="1"/>
  <c r="U18" i="1" s="1"/>
  <c r="R14" i="2"/>
  <c r="M14" i="2"/>
  <c r="S9" i="2"/>
  <c r="L9" i="2"/>
  <c r="S13" i="2"/>
  <c r="O8" i="2"/>
  <c r="O14" i="2" s="1"/>
  <c r="K8" i="2"/>
  <c r="T13" i="2"/>
  <c r="L7" i="2"/>
  <c r="T8" i="2"/>
  <c r="U17" i="1"/>
  <c r="M9" i="1"/>
  <c r="M19" i="1" s="1"/>
  <c r="U10" i="1"/>
  <c r="L16" i="1"/>
  <c r="U16" i="1" s="1"/>
  <c r="S14" i="1"/>
  <c r="L13" i="1"/>
  <c r="O9" i="1"/>
  <c r="O19" i="1" s="1"/>
  <c r="G19" i="1"/>
  <c r="K9" i="1"/>
  <c r="K19" i="1" s="1"/>
  <c r="N19" i="1"/>
  <c r="H19" i="1"/>
  <c r="D19" i="1"/>
  <c r="Q11" i="1"/>
  <c r="U14" i="1" l="1"/>
  <c r="S11" i="1"/>
  <c r="U11" i="1" s="1"/>
  <c r="Q9" i="1"/>
  <c r="K14" i="2"/>
  <c r="L8" i="2"/>
  <c r="L14" i="2" s="1"/>
  <c r="U12" i="1"/>
  <c r="U13" i="1"/>
  <c r="T9" i="1"/>
  <c r="T19" i="1" s="1"/>
  <c r="T14" i="2"/>
  <c r="G14" i="2"/>
  <c r="U13" i="2"/>
  <c r="U9" i="2"/>
  <c r="Q8" i="2"/>
  <c r="U7" i="2"/>
  <c r="L9" i="1"/>
  <c r="L19" i="1" s="1"/>
  <c r="S8" i="2" l="1"/>
  <c r="S14" i="2" s="1"/>
  <c r="Q14" i="2"/>
  <c r="Q19" i="1"/>
  <c r="S9" i="1"/>
  <c r="S19" i="1" s="1"/>
  <c r="U8" i="2" l="1"/>
  <c r="U14" i="2" s="1"/>
  <c r="U9" i="1"/>
  <c r="U19" i="1" s="1"/>
</calcChain>
</file>

<file path=xl/sharedStrings.xml><?xml version="1.0" encoding="utf-8"?>
<sst xmlns="http://schemas.openxmlformats.org/spreadsheetml/2006/main" count="91" uniqueCount="66">
  <si>
    <t>RAZEM</t>
  </si>
  <si>
    <t>Narzędzia, przyrządy, ruchomości i wyposażenie, gdzie indziej niesklasyfikowane</t>
  </si>
  <si>
    <t>Środki transportu</t>
  </si>
  <si>
    <t>Urządzenia techniczne</t>
  </si>
  <si>
    <t>Maszyny, urządzenia i aparaty specjalistyczne</t>
  </si>
  <si>
    <t>Maszyny, urządzenia i aparaty ogólnego zastosowania</t>
  </si>
  <si>
    <t>Kotły i maszyny energetyczne</t>
  </si>
  <si>
    <t>Obiekty inżynierii lądowej i wodnej</t>
  </si>
  <si>
    <t>Budynki i lokale</t>
  </si>
  <si>
    <t>Grunty</t>
  </si>
  <si>
    <t>ŚRODKI TRWAŁE</t>
  </si>
  <si>
    <t>WARTOŚCI NIEMATERIALNE            I PRAWNE</t>
  </si>
  <si>
    <t>stan na koniec roku obrotowego
(12-19)</t>
  </si>
  <si>
    <t>stan na początek roku obrotowego
(3-13)</t>
  </si>
  <si>
    <t xml:space="preserve">inne </t>
  </si>
  <si>
    <t>amortyzacja za rok obrotowy</t>
  </si>
  <si>
    <t>aktualizacja</t>
  </si>
  <si>
    <t>inne *)</t>
  </si>
  <si>
    <t>likwidacja</t>
  </si>
  <si>
    <t>zbycie</t>
  </si>
  <si>
    <t>przychody</t>
  </si>
  <si>
    <t xml:space="preserve">aktualizacja </t>
  </si>
  <si>
    <t>Wartość netto składników aktywów</t>
  </si>
  <si>
    <t>Umorzenie -stan na koniec roku obrotowego (13+17-18)</t>
  </si>
  <si>
    <t>Zmniejszenie umorzenia</t>
  </si>
  <si>
    <t>Ogółem zwiększenie umorzenia (14+15+16)</t>
  </si>
  <si>
    <t>Zwiększenia umorzenia w ciągu roku obrotowego</t>
  </si>
  <si>
    <t>Umorzenie - stan na początek roku obrotowego</t>
  </si>
  <si>
    <t>Wartość początkowa  - stan na koniec roku obrotowego
(3+7-11)</t>
  </si>
  <si>
    <t>Ogółem zmniejszenie wartości
(8+9+10)</t>
  </si>
  <si>
    <t>Zmniejszdenie wartości początkowej</t>
  </si>
  <si>
    <t>Ogółem zwiększenie wartości
(4+5+6)</t>
  </si>
  <si>
    <t>Zwiększenie wartości początkowej</t>
  </si>
  <si>
    <t>Wartość początkowa  - stan na początek roku obrotowego</t>
  </si>
  <si>
    <t>Nazwa grupy rodzajowej składnika aktywów trwałych</t>
  </si>
  <si>
    <t>Lp.</t>
  </si>
  <si>
    <t>Główne składniki aktywów trwałych</t>
  </si>
  <si>
    <t>Pkt.I.1.1. Informacji dodatkowej</t>
  </si>
  <si>
    <t>Załącznik nr 1</t>
  </si>
  <si>
    <t>przemieszczenie</t>
  </si>
  <si>
    <t>Załącznik do gr VIII</t>
  </si>
  <si>
    <t>konto 011</t>
  </si>
  <si>
    <t>konto 013</t>
  </si>
  <si>
    <t>konto 013/1</t>
  </si>
  <si>
    <t>konto 014</t>
  </si>
  <si>
    <t>Narzędzia, przyrządy, ruchomości i wyposażenie, gdzie indziej nieskl.</t>
  </si>
  <si>
    <t>inne</t>
  </si>
  <si>
    <t>konto 013P</t>
  </si>
  <si>
    <t>013Z</t>
  </si>
  <si>
    <t>013L</t>
  </si>
  <si>
    <t>sprządził 31.03.2022r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</si>
  <si>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</si>
  <si>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</si>
  <si>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</si>
  <si>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</si>
  <si>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</si>
  <si>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</si>
  <si>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</si>
  <si>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</si>
  <si>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</si>
  <si>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……………………..</t>
  </si>
  <si>
    <t>…………………………….</t>
  </si>
  <si>
    <t>……………………………..</t>
  </si>
  <si>
    <t>(główny księgowy)</t>
  </si>
  <si>
    <t>rok, miesiąc, dzień</t>
  </si>
  <si>
    <t>(kierownik jednostki)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</si>
</sst>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6"/>
      <color theme="1"/>
      <name val="Arial"/>
      <family val="2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sz val="6"/>
      <name val="Times New Roman"/>
      <family val="1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2" fontId="11" fillId="2" borderId="1" xfId="0" applyNumberFormat="1" applyFont="1" applyFill="1" applyBorder="1" applyAlignment="1">
      <alignment vertical="center" wrapText="1"/>
    </xf>
    <xf numFmtId="2" fontId="10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2" fontId="0" fillId="0" borderId="0" xfId="0" applyNumberFormat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2" fontId="19" fillId="2" borderId="1" xfId="0" applyNumberFormat="1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2" fontId="18" fillId="2" borderId="1" xfId="0" applyNumberFormat="1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2" fontId="19" fillId="0" borderId="1" xfId="0" applyNumberFormat="1" applyFont="1" applyBorder="1" applyAlignment="1">
      <alignment vertical="center" wrapText="1"/>
    </xf>
    <xf numFmtId="2" fontId="18" fillId="0" borderId="1" xfId="0" applyNumberFormat="1" applyFont="1" applyBorder="1" applyAlignment="1">
      <alignment vertical="center" wrapText="1"/>
    </xf>
    <xf numFmtId="4" fontId="0" fillId="0" borderId="0" xfId="0" applyNumberFormat="1"/>
    <xf numFmtId="2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2" fontId="20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7"/>
  <sheetViews>
    <sheetView tabSelected="1" topLeftCell="G14" zoomScale="130" zoomScaleNormal="130" workbookViewId="0">
      <selection sqref="A1:U23"/>
    </sheetView>
  </sheetViews>
  <sheetFormatPr defaultColWidth="9.140625" defaultRowHeight="15" x14ac:dyDescent="0.25"/>
  <cols>
    <col min="1" max="1" width="7.7109375" style="1" customWidth="1"/>
    <col min="2" max="2" width="21.7109375" style="1" customWidth="1"/>
    <col min="3" max="3" width="11.7109375" style="1" customWidth="1"/>
    <col min="4" max="4" width="6.140625" style="1" customWidth="1"/>
    <col min="5" max="5" width="11.28515625" style="1" customWidth="1"/>
    <col min="6" max="6" width="14.85546875" style="1" customWidth="1"/>
    <col min="7" max="7" width="11" style="1" customWidth="1"/>
    <col min="8" max="8" width="9.42578125" style="1" bestFit="1" customWidth="1"/>
    <col min="9" max="9" width="11" style="1" customWidth="1"/>
    <col min="10" max="10" width="9.28515625" style="1" bestFit="1" customWidth="1"/>
    <col min="11" max="11" width="12.28515625" style="1" customWidth="1"/>
    <col min="12" max="13" width="12" style="1" customWidth="1"/>
    <col min="14" max="14" width="11.28515625" style="1" customWidth="1"/>
    <col min="15" max="15" width="13.28515625" style="1" customWidth="1"/>
    <col min="16" max="16" width="11.7109375" style="1" customWidth="1"/>
    <col min="17" max="17" width="11.140625" style="1" customWidth="1"/>
    <col min="18" max="19" width="11.7109375" style="1" customWidth="1"/>
    <col min="20" max="21" width="14.28515625" style="1" customWidth="1"/>
    <col min="22" max="16384" width="9.140625" style="1"/>
  </cols>
  <sheetData>
    <row r="1" spans="1:23" ht="20.25" customHeight="1" x14ac:dyDescent="0.25">
      <c r="A1" s="12" t="s">
        <v>38</v>
      </c>
    </row>
    <row r="2" spans="1:23" ht="20.25" customHeight="1" x14ac:dyDescent="0.25">
      <c r="A2" s="12" t="s">
        <v>37</v>
      </c>
      <c r="B2" s="13"/>
      <c r="F2" s="24"/>
      <c r="R2" s="24"/>
    </row>
    <row r="3" spans="1:23" ht="20.25" customHeight="1" x14ac:dyDescent="0.25">
      <c r="A3" s="12" t="s">
        <v>36</v>
      </c>
      <c r="B3" s="12"/>
    </row>
    <row r="4" spans="1:23" ht="20.25" customHeight="1" x14ac:dyDescent="0.25">
      <c r="A4" s="12"/>
      <c r="B4" s="12"/>
    </row>
    <row r="5" spans="1:23" s="9" customFormat="1" ht="30.75" customHeight="1" x14ac:dyDescent="0.25">
      <c r="A5" s="54" t="s">
        <v>35</v>
      </c>
      <c r="B5" s="43" t="s">
        <v>34</v>
      </c>
      <c r="C5" s="43" t="s">
        <v>33</v>
      </c>
      <c r="D5" s="40" t="s">
        <v>32</v>
      </c>
      <c r="E5" s="53"/>
      <c r="F5" s="41"/>
      <c r="G5" s="43" t="s">
        <v>31</v>
      </c>
      <c r="H5" s="53" t="s">
        <v>30</v>
      </c>
      <c r="I5" s="53"/>
      <c r="J5" s="41"/>
      <c r="K5" s="43" t="s">
        <v>29</v>
      </c>
      <c r="L5" s="43" t="s">
        <v>28</v>
      </c>
      <c r="M5" s="47" t="s">
        <v>27</v>
      </c>
      <c r="N5" s="52" t="s">
        <v>26</v>
      </c>
      <c r="O5" s="52"/>
      <c r="P5" s="52"/>
      <c r="Q5" s="45" t="s">
        <v>25</v>
      </c>
      <c r="R5" s="47" t="s">
        <v>24</v>
      </c>
      <c r="S5" s="47" t="s">
        <v>23</v>
      </c>
      <c r="T5" s="40" t="s">
        <v>22</v>
      </c>
      <c r="U5" s="41"/>
    </row>
    <row r="6" spans="1:23" s="9" customFormat="1" ht="71.25" customHeight="1" x14ac:dyDescent="0.25">
      <c r="A6" s="54"/>
      <c r="B6" s="44"/>
      <c r="C6" s="44"/>
      <c r="D6" s="25" t="s">
        <v>21</v>
      </c>
      <c r="E6" s="25" t="s">
        <v>20</v>
      </c>
      <c r="F6" s="25" t="s">
        <v>39</v>
      </c>
      <c r="G6" s="44"/>
      <c r="H6" s="25" t="s">
        <v>19</v>
      </c>
      <c r="I6" s="25" t="s">
        <v>18</v>
      </c>
      <c r="J6" s="25" t="s">
        <v>17</v>
      </c>
      <c r="K6" s="44"/>
      <c r="L6" s="44"/>
      <c r="M6" s="51"/>
      <c r="N6" s="26" t="s">
        <v>16</v>
      </c>
      <c r="O6" s="27" t="s">
        <v>15</v>
      </c>
      <c r="P6" s="27" t="s">
        <v>14</v>
      </c>
      <c r="Q6" s="46"/>
      <c r="R6" s="51"/>
      <c r="S6" s="48"/>
      <c r="T6" s="25" t="s">
        <v>13</v>
      </c>
      <c r="U6" s="25" t="s">
        <v>12</v>
      </c>
    </row>
    <row r="7" spans="1:23" s="9" customFormat="1" ht="11.25" customHeight="1" x14ac:dyDescent="0.25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  <c r="M7" s="26">
        <v>13</v>
      </c>
      <c r="N7" s="26">
        <v>14</v>
      </c>
      <c r="O7" s="26">
        <v>15</v>
      </c>
      <c r="P7" s="26">
        <v>16</v>
      </c>
      <c r="Q7" s="26">
        <v>17</v>
      </c>
      <c r="R7" s="26">
        <v>18</v>
      </c>
      <c r="S7" s="26">
        <v>19</v>
      </c>
      <c r="T7" s="25">
        <v>20</v>
      </c>
      <c r="U7" s="25">
        <v>21</v>
      </c>
    </row>
    <row r="8" spans="1:23" s="7" customFormat="1" ht="44.25" customHeight="1" x14ac:dyDescent="0.25">
      <c r="A8" s="28">
        <v>1</v>
      </c>
      <c r="B8" s="29" t="s">
        <v>11</v>
      </c>
      <c r="C8" s="30">
        <v>27172.639999999999</v>
      </c>
      <c r="D8" s="30">
        <v>0</v>
      </c>
      <c r="E8" s="30">
        <v>0</v>
      </c>
      <c r="F8" s="30">
        <v>0</v>
      </c>
      <c r="G8" s="30">
        <f t="shared" ref="G8:G18" si="0">D8+E8+F8</f>
        <v>0</v>
      </c>
      <c r="H8" s="30">
        <v>0</v>
      </c>
      <c r="I8" s="30">
        <v>0</v>
      </c>
      <c r="J8" s="30">
        <v>0</v>
      </c>
      <c r="K8" s="30">
        <f>J8+I8+H8</f>
        <v>0</v>
      </c>
      <c r="L8" s="30">
        <f t="shared" ref="L8:L18" si="1">C8+G8-K8</f>
        <v>27172.639999999999</v>
      </c>
      <c r="M8" s="30">
        <v>27172.639999999999</v>
      </c>
      <c r="N8" s="30">
        <v>0</v>
      </c>
      <c r="O8" s="30">
        <v>0</v>
      </c>
      <c r="P8" s="30">
        <v>0</v>
      </c>
      <c r="Q8" s="30">
        <f t="shared" ref="Q8:Q18" si="2">N8+O8+P8</f>
        <v>0</v>
      </c>
      <c r="R8" s="30">
        <v>0</v>
      </c>
      <c r="S8" s="30">
        <v>27172.639999999999</v>
      </c>
      <c r="T8" s="30">
        <f t="shared" ref="T8:T18" si="3">C8-M8</f>
        <v>0</v>
      </c>
      <c r="U8" s="30">
        <f t="shared" ref="U8:U18" si="4">L8-S8</f>
        <v>0</v>
      </c>
    </row>
    <row r="9" spans="1:23" s="7" customFormat="1" ht="27.75" customHeight="1" x14ac:dyDescent="0.25">
      <c r="A9" s="28">
        <v>2</v>
      </c>
      <c r="B9" s="29" t="s">
        <v>10</v>
      </c>
      <c r="C9" s="30">
        <f t="shared" ref="C9:J9" si="5">SUM(C10:C18)</f>
        <v>11138694.489999998</v>
      </c>
      <c r="D9" s="30">
        <f t="shared" si="5"/>
        <v>0</v>
      </c>
      <c r="E9" s="30">
        <f t="shared" si="5"/>
        <v>25029.19</v>
      </c>
      <c r="F9" s="30">
        <f t="shared" si="5"/>
        <v>0</v>
      </c>
      <c r="G9" s="30">
        <f t="shared" si="5"/>
        <v>25029.19</v>
      </c>
      <c r="H9" s="30">
        <f t="shared" si="5"/>
        <v>0</v>
      </c>
      <c r="I9" s="30">
        <f t="shared" si="5"/>
        <v>44949.05</v>
      </c>
      <c r="J9" s="30">
        <f t="shared" si="5"/>
        <v>0</v>
      </c>
      <c r="K9" s="30">
        <f t="shared" ref="K9:K17" si="6">H9+I9+J9</f>
        <v>44949.05</v>
      </c>
      <c r="L9" s="30">
        <f t="shared" si="1"/>
        <v>11118774.629999997</v>
      </c>
      <c r="M9" s="30">
        <f t="shared" ref="M9:R9" si="7">SUM(M10:M18)</f>
        <v>3303114.4</v>
      </c>
      <c r="N9" s="30">
        <f t="shared" si="7"/>
        <v>0</v>
      </c>
      <c r="O9" s="30">
        <f t="shared" si="7"/>
        <v>300340.58</v>
      </c>
      <c r="P9" s="30">
        <f t="shared" si="7"/>
        <v>0</v>
      </c>
      <c r="Q9" s="30">
        <f t="shared" si="7"/>
        <v>300340.58</v>
      </c>
      <c r="R9" s="30">
        <f t="shared" si="7"/>
        <v>44949.05</v>
      </c>
      <c r="S9" s="30">
        <f t="shared" ref="S9:S18" si="8">M9+Q9-R9</f>
        <v>3558505.93</v>
      </c>
      <c r="T9" s="30">
        <f t="shared" si="3"/>
        <v>7835580.089999998</v>
      </c>
      <c r="U9" s="30">
        <f t="shared" si="4"/>
        <v>7560268.6999999974</v>
      </c>
    </row>
    <row r="10" spans="1:23" s="7" customFormat="1" ht="26.25" customHeight="1" x14ac:dyDescent="0.25">
      <c r="A10" s="28" t="s">
        <v>51</v>
      </c>
      <c r="B10" s="31" t="s">
        <v>9</v>
      </c>
      <c r="C10" s="30">
        <v>30358.34</v>
      </c>
      <c r="D10" s="32">
        <v>0</v>
      </c>
      <c r="E10" s="32">
        <v>0</v>
      </c>
      <c r="F10" s="32">
        <v>0</v>
      </c>
      <c r="G10" s="30">
        <f t="shared" si="0"/>
        <v>0</v>
      </c>
      <c r="H10" s="32">
        <v>0</v>
      </c>
      <c r="I10" s="32">
        <v>0</v>
      </c>
      <c r="J10" s="32">
        <v>0</v>
      </c>
      <c r="K10" s="30">
        <f t="shared" si="6"/>
        <v>0</v>
      </c>
      <c r="L10" s="30">
        <f t="shared" si="1"/>
        <v>30358.34</v>
      </c>
      <c r="M10" s="30">
        <v>0</v>
      </c>
      <c r="N10" s="32">
        <v>0</v>
      </c>
      <c r="O10" s="32">
        <v>0</v>
      </c>
      <c r="P10" s="32">
        <v>0</v>
      </c>
      <c r="Q10" s="30">
        <f t="shared" si="2"/>
        <v>0</v>
      </c>
      <c r="R10" s="32">
        <v>0</v>
      </c>
      <c r="S10" s="30">
        <f t="shared" si="8"/>
        <v>0</v>
      </c>
      <c r="T10" s="30">
        <f t="shared" si="3"/>
        <v>30358.34</v>
      </c>
      <c r="U10" s="30">
        <f t="shared" si="4"/>
        <v>30358.34</v>
      </c>
    </row>
    <row r="11" spans="1:23" s="39" customFormat="1" ht="51.75" customHeight="1" x14ac:dyDescent="0.25">
      <c r="A11" s="28" t="s">
        <v>52</v>
      </c>
      <c r="B11" s="31" t="s">
        <v>8</v>
      </c>
      <c r="C11" s="30">
        <v>8234304.4800000004</v>
      </c>
      <c r="D11" s="32">
        <v>0</v>
      </c>
      <c r="E11" s="32">
        <v>0</v>
      </c>
      <c r="F11" s="32">
        <v>0</v>
      </c>
      <c r="G11" s="30">
        <f t="shared" si="0"/>
        <v>0</v>
      </c>
      <c r="H11" s="32">
        <v>0</v>
      </c>
      <c r="I11" s="32">
        <v>0</v>
      </c>
      <c r="J11" s="32">
        <v>0</v>
      </c>
      <c r="K11" s="30">
        <f t="shared" si="6"/>
        <v>0</v>
      </c>
      <c r="L11" s="30">
        <f t="shared" si="1"/>
        <v>8234304.4800000004</v>
      </c>
      <c r="M11" s="30">
        <v>1963842.27</v>
      </c>
      <c r="N11" s="32">
        <v>0</v>
      </c>
      <c r="O11" s="32">
        <v>202516.76</v>
      </c>
      <c r="P11" s="32">
        <v>0</v>
      </c>
      <c r="Q11" s="30">
        <f t="shared" si="2"/>
        <v>202516.76</v>
      </c>
      <c r="R11" s="32">
        <v>0</v>
      </c>
      <c r="S11" s="30">
        <f t="shared" si="8"/>
        <v>2166359.0300000003</v>
      </c>
      <c r="T11" s="30">
        <f t="shared" si="3"/>
        <v>6270462.2100000009</v>
      </c>
      <c r="U11" s="30">
        <f t="shared" si="4"/>
        <v>6067945.4500000002</v>
      </c>
      <c r="V11" s="38"/>
      <c r="W11" s="38"/>
    </row>
    <row r="12" spans="1:23" s="7" customFormat="1" ht="30" customHeight="1" x14ac:dyDescent="0.25">
      <c r="A12" s="28" t="s">
        <v>53</v>
      </c>
      <c r="B12" s="31" t="s">
        <v>7</v>
      </c>
      <c r="C12" s="30">
        <v>901854.02</v>
      </c>
      <c r="D12" s="32">
        <v>0</v>
      </c>
      <c r="E12" s="32">
        <v>0</v>
      </c>
      <c r="F12" s="32">
        <v>0</v>
      </c>
      <c r="G12" s="30">
        <f t="shared" si="0"/>
        <v>0</v>
      </c>
      <c r="H12" s="32">
        <v>0</v>
      </c>
      <c r="I12" s="32">
        <v>0</v>
      </c>
      <c r="J12" s="32">
        <v>0</v>
      </c>
      <c r="K12" s="30">
        <f t="shared" si="6"/>
        <v>0</v>
      </c>
      <c r="L12" s="30">
        <f t="shared" si="1"/>
        <v>901854.02</v>
      </c>
      <c r="M12" s="30">
        <v>26304.080000000002</v>
      </c>
      <c r="N12" s="32">
        <v>0</v>
      </c>
      <c r="O12" s="32">
        <v>22546.35</v>
      </c>
      <c r="P12" s="32">
        <v>0</v>
      </c>
      <c r="Q12" s="30">
        <f t="shared" si="2"/>
        <v>22546.35</v>
      </c>
      <c r="R12" s="32">
        <v>0</v>
      </c>
      <c r="S12" s="30">
        <f t="shared" si="8"/>
        <v>48850.43</v>
      </c>
      <c r="T12" s="30">
        <f t="shared" si="3"/>
        <v>875549.94000000006</v>
      </c>
      <c r="U12" s="30">
        <f t="shared" si="4"/>
        <v>853003.59</v>
      </c>
    </row>
    <row r="13" spans="1:23" s="7" customFormat="1" ht="31.5" customHeight="1" x14ac:dyDescent="0.25">
      <c r="A13" s="28" t="s">
        <v>54</v>
      </c>
      <c r="B13" s="31" t="s">
        <v>6</v>
      </c>
      <c r="C13" s="30">
        <v>717832.59</v>
      </c>
      <c r="D13" s="32">
        <v>0</v>
      </c>
      <c r="E13" s="32">
        <v>0</v>
      </c>
      <c r="F13" s="32">
        <v>0</v>
      </c>
      <c r="G13" s="30">
        <f t="shared" si="0"/>
        <v>0</v>
      </c>
      <c r="H13" s="32">
        <v>0</v>
      </c>
      <c r="I13" s="32">
        <v>0</v>
      </c>
      <c r="J13" s="32">
        <v>0</v>
      </c>
      <c r="K13" s="30">
        <f t="shared" si="6"/>
        <v>0</v>
      </c>
      <c r="L13" s="30">
        <f t="shared" si="1"/>
        <v>717832.59</v>
      </c>
      <c r="M13" s="30">
        <v>58622.99</v>
      </c>
      <c r="N13" s="32">
        <v>0</v>
      </c>
      <c r="O13" s="32">
        <v>50248.28</v>
      </c>
      <c r="P13" s="32">
        <v>0</v>
      </c>
      <c r="Q13" s="30">
        <f t="shared" si="2"/>
        <v>50248.28</v>
      </c>
      <c r="R13" s="32">
        <v>0</v>
      </c>
      <c r="S13" s="30">
        <f t="shared" si="8"/>
        <v>108871.26999999999</v>
      </c>
      <c r="T13" s="30">
        <f t="shared" si="3"/>
        <v>659209.6</v>
      </c>
      <c r="U13" s="30">
        <f t="shared" si="4"/>
        <v>608961.31999999995</v>
      </c>
    </row>
    <row r="14" spans="1:23" s="7" customFormat="1" ht="43.5" customHeight="1" x14ac:dyDescent="0.25">
      <c r="A14" s="33" t="s">
        <v>55</v>
      </c>
      <c r="B14" s="34" t="s">
        <v>5</v>
      </c>
      <c r="C14" s="35">
        <v>43885.43</v>
      </c>
      <c r="D14" s="36">
        <v>0</v>
      </c>
      <c r="E14" s="36">
        <v>0</v>
      </c>
      <c r="F14" s="36">
        <v>0</v>
      </c>
      <c r="G14" s="35">
        <f t="shared" si="0"/>
        <v>0</v>
      </c>
      <c r="H14" s="36">
        <v>0</v>
      </c>
      <c r="I14" s="36">
        <v>43885.43</v>
      </c>
      <c r="J14" s="36">
        <v>0</v>
      </c>
      <c r="K14" s="35">
        <f t="shared" si="6"/>
        <v>43885.43</v>
      </c>
      <c r="L14" s="35">
        <f t="shared" si="1"/>
        <v>0</v>
      </c>
      <c r="M14" s="30">
        <v>43885.43</v>
      </c>
      <c r="N14" s="32">
        <v>0</v>
      </c>
      <c r="O14" s="32">
        <v>0</v>
      </c>
      <c r="P14" s="32">
        <v>0</v>
      </c>
      <c r="Q14" s="30">
        <f t="shared" si="2"/>
        <v>0</v>
      </c>
      <c r="R14" s="32">
        <v>43885.43</v>
      </c>
      <c r="S14" s="30">
        <f t="shared" si="8"/>
        <v>0</v>
      </c>
      <c r="T14" s="30">
        <v>0</v>
      </c>
      <c r="U14" s="30">
        <f>L14-S14</f>
        <v>0</v>
      </c>
    </row>
    <row r="15" spans="1:23" s="7" customFormat="1" ht="35.25" customHeight="1" x14ac:dyDescent="0.25">
      <c r="A15" s="33" t="s">
        <v>56</v>
      </c>
      <c r="B15" s="34" t="s">
        <v>4</v>
      </c>
      <c r="C15" s="35">
        <v>0</v>
      </c>
      <c r="D15" s="36">
        <v>0</v>
      </c>
      <c r="E15" s="36">
        <v>0</v>
      </c>
      <c r="F15" s="36">
        <v>0</v>
      </c>
      <c r="G15" s="35">
        <f t="shared" si="0"/>
        <v>0</v>
      </c>
      <c r="H15" s="36">
        <v>0</v>
      </c>
      <c r="I15" s="36">
        <v>0</v>
      </c>
      <c r="J15" s="36">
        <v>0</v>
      </c>
      <c r="K15" s="35">
        <f t="shared" si="6"/>
        <v>0</v>
      </c>
      <c r="L15" s="35">
        <f t="shared" si="1"/>
        <v>0</v>
      </c>
      <c r="M15" s="30">
        <v>0</v>
      </c>
      <c r="N15" s="32">
        <v>0</v>
      </c>
      <c r="O15" s="32">
        <v>0</v>
      </c>
      <c r="P15" s="32">
        <v>0</v>
      </c>
      <c r="Q15" s="30">
        <f t="shared" si="2"/>
        <v>0</v>
      </c>
      <c r="R15" s="32">
        <v>0</v>
      </c>
      <c r="S15" s="30">
        <f t="shared" si="8"/>
        <v>0</v>
      </c>
      <c r="T15" s="30">
        <f t="shared" si="3"/>
        <v>0</v>
      </c>
      <c r="U15" s="30">
        <f t="shared" si="4"/>
        <v>0</v>
      </c>
    </row>
    <row r="16" spans="1:23" s="7" customFormat="1" ht="27.75" customHeight="1" x14ac:dyDescent="0.25">
      <c r="A16" s="33" t="s">
        <v>57</v>
      </c>
      <c r="B16" s="34" t="s">
        <v>3</v>
      </c>
      <c r="C16" s="35">
        <v>0</v>
      </c>
      <c r="D16" s="36">
        <v>0</v>
      </c>
      <c r="E16" s="36">
        <v>0</v>
      </c>
      <c r="F16" s="36">
        <v>0</v>
      </c>
      <c r="G16" s="35">
        <f t="shared" si="0"/>
        <v>0</v>
      </c>
      <c r="H16" s="36">
        <v>0</v>
      </c>
      <c r="I16" s="36">
        <v>0</v>
      </c>
      <c r="J16" s="36">
        <v>0</v>
      </c>
      <c r="K16" s="35">
        <f t="shared" si="6"/>
        <v>0</v>
      </c>
      <c r="L16" s="35">
        <f t="shared" si="1"/>
        <v>0</v>
      </c>
      <c r="M16" s="30">
        <v>0</v>
      </c>
      <c r="N16" s="32">
        <v>0</v>
      </c>
      <c r="O16" s="32">
        <v>0</v>
      </c>
      <c r="P16" s="32">
        <v>0</v>
      </c>
      <c r="Q16" s="30">
        <f t="shared" si="2"/>
        <v>0</v>
      </c>
      <c r="R16" s="32">
        <v>0</v>
      </c>
      <c r="S16" s="30">
        <f t="shared" si="8"/>
        <v>0</v>
      </c>
      <c r="T16" s="30">
        <f t="shared" si="3"/>
        <v>0</v>
      </c>
      <c r="U16" s="30">
        <f t="shared" si="4"/>
        <v>0</v>
      </c>
    </row>
    <row r="17" spans="1:21" s="7" customFormat="1" ht="24.75" customHeight="1" x14ac:dyDescent="0.25">
      <c r="A17" s="33" t="s">
        <v>58</v>
      </c>
      <c r="B17" s="34" t="s">
        <v>2</v>
      </c>
      <c r="C17" s="35">
        <v>0</v>
      </c>
      <c r="D17" s="36">
        <v>0</v>
      </c>
      <c r="E17" s="36">
        <v>0</v>
      </c>
      <c r="F17" s="36">
        <v>0</v>
      </c>
      <c r="G17" s="35">
        <f t="shared" si="0"/>
        <v>0</v>
      </c>
      <c r="H17" s="36">
        <v>0</v>
      </c>
      <c r="I17" s="36">
        <v>0</v>
      </c>
      <c r="J17" s="36">
        <v>0</v>
      </c>
      <c r="K17" s="35">
        <f t="shared" si="6"/>
        <v>0</v>
      </c>
      <c r="L17" s="35">
        <f t="shared" si="1"/>
        <v>0</v>
      </c>
      <c r="M17" s="30">
        <v>0</v>
      </c>
      <c r="N17" s="32">
        <v>0</v>
      </c>
      <c r="O17" s="32">
        <v>0</v>
      </c>
      <c r="P17" s="32">
        <v>0</v>
      </c>
      <c r="Q17" s="30">
        <f t="shared" si="2"/>
        <v>0</v>
      </c>
      <c r="R17" s="32">
        <v>0</v>
      </c>
      <c r="S17" s="30">
        <f t="shared" si="8"/>
        <v>0</v>
      </c>
      <c r="T17" s="30">
        <f t="shared" si="3"/>
        <v>0</v>
      </c>
      <c r="U17" s="30">
        <f t="shared" si="4"/>
        <v>0</v>
      </c>
    </row>
    <row r="18" spans="1:21" s="7" customFormat="1" ht="60.75" customHeight="1" x14ac:dyDescent="0.25">
      <c r="A18" s="33" t="s">
        <v>59</v>
      </c>
      <c r="B18" s="34" t="s">
        <v>1</v>
      </c>
      <c r="C18" s="35">
        <v>1210459.6299999999</v>
      </c>
      <c r="D18" s="36">
        <v>0</v>
      </c>
      <c r="E18" s="36">
        <v>25029.19</v>
      </c>
      <c r="F18" s="36">
        <v>0</v>
      </c>
      <c r="G18" s="35">
        <f t="shared" si="0"/>
        <v>25029.19</v>
      </c>
      <c r="H18" s="36">
        <v>0</v>
      </c>
      <c r="I18" s="36">
        <v>1063.6199999999999</v>
      </c>
      <c r="J18" s="36">
        <v>0</v>
      </c>
      <c r="K18" s="35">
        <f>I18+H18+J18</f>
        <v>1063.6199999999999</v>
      </c>
      <c r="L18" s="35">
        <f t="shared" si="1"/>
        <v>1234425.1999999997</v>
      </c>
      <c r="M18" s="30">
        <v>1210459.6299999999</v>
      </c>
      <c r="N18" s="32">
        <v>0</v>
      </c>
      <c r="O18" s="32">
        <v>25029.19</v>
      </c>
      <c r="P18" s="32">
        <v>0</v>
      </c>
      <c r="Q18" s="30">
        <f t="shared" si="2"/>
        <v>25029.19</v>
      </c>
      <c r="R18" s="32">
        <v>1063.6199999999999</v>
      </c>
      <c r="S18" s="30">
        <f t="shared" si="8"/>
        <v>1234425.1999999997</v>
      </c>
      <c r="T18" s="30">
        <f t="shared" si="3"/>
        <v>0</v>
      </c>
      <c r="U18" s="30">
        <f t="shared" si="4"/>
        <v>0</v>
      </c>
    </row>
    <row r="19" spans="1:21" s="6" customFormat="1" ht="42" customHeight="1" x14ac:dyDescent="0.25">
      <c r="A19" s="49" t="s">
        <v>0</v>
      </c>
      <c r="B19" s="50"/>
      <c r="C19" s="35">
        <f>C9+C8</f>
        <v>11165867.129999999</v>
      </c>
      <c r="D19" s="35">
        <f t="shared" ref="D19:U19" si="9">D8+D9</f>
        <v>0</v>
      </c>
      <c r="E19" s="35">
        <f t="shared" si="9"/>
        <v>25029.19</v>
      </c>
      <c r="F19" s="35">
        <f t="shared" si="9"/>
        <v>0</v>
      </c>
      <c r="G19" s="35">
        <f t="shared" si="9"/>
        <v>25029.19</v>
      </c>
      <c r="H19" s="35">
        <f t="shared" si="9"/>
        <v>0</v>
      </c>
      <c r="I19" s="35">
        <f t="shared" si="9"/>
        <v>44949.05</v>
      </c>
      <c r="J19" s="35">
        <f t="shared" si="9"/>
        <v>0</v>
      </c>
      <c r="K19" s="35">
        <f t="shared" si="9"/>
        <v>44949.05</v>
      </c>
      <c r="L19" s="35">
        <f t="shared" si="9"/>
        <v>11145947.269999998</v>
      </c>
      <c r="M19" s="35">
        <f t="shared" si="9"/>
        <v>3330287.04</v>
      </c>
      <c r="N19" s="35">
        <f t="shared" si="9"/>
        <v>0</v>
      </c>
      <c r="O19" s="35">
        <f t="shared" si="9"/>
        <v>300340.58</v>
      </c>
      <c r="P19" s="35">
        <f t="shared" si="9"/>
        <v>0</v>
      </c>
      <c r="Q19" s="35">
        <f t="shared" si="9"/>
        <v>300340.58</v>
      </c>
      <c r="R19" s="35">
        <f t="shared" si="9"/>
        <v>44949.05</v>
      </c>
      <c r="S19" s="35">
        <f t="shared" si="9"/>
        <v>3585678.5700000003</v>
      </c>
      <c r="T19" s="35">
        <f t="shared" si="9"/>
        <v>7835580.089999998</v>
      </c>
      <c r="U19" s="35">
        <f t="shared" si="9"/>
        <v>7560268.6999999974</v>
      </c>
    </row>
    <row r="20" spans="1:21" ht="9.75" customHeight="1" x14ac:dyDescent="0.25">
      <c r="B20" s="4"/>
    </row>
    <row r="21" spans="1:21" ht="17.25" customHeight="1" x14ac:dyDescent="0.25">
      <c r="A21" s="5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</row>
    <row r="22" spans="1:21" ht="34.5" customHeight="1" x14ac:dyDescent="0.25">
      <c r="B22" s="4"/>
      <c r="L22" s="60" t="s">
        <v>60</v>
      </c>
      <c r="M22" s="61"/>
      <c r="N22" s="60"/>
      <c r="O22" s="61"/>
      <c r="P22" s="60" t="s">
        <v>61</v>
      </c>
      <c r="Q22" s="60"/>
      <c r="R22" s="60"/>
      <c r="S22" s="60" t="s">
        <v>62</v>
      </c>
      <c r="T22" s="61"/>
      <c r="U22" s="60"/>
    </row>
    <row r="23" spans="1:21" x14ac:dyDescent="0.25">
      <c r="B23" s="3"/>
      <c r="F23" s="3"/>
      <c r="I23" s="3"/>
      <c r="L23" s="60" t="s">
        <v>63</v>
      </c>
      <c r="M23" s="61"/>
      <c r="N23" s="60"/>
      <c r="O23" s="61"/>
      <c r="P23" s="60" t="s">
        <v>64</v>
      </c>
      <c r="Q23" s="60"/>
      <c r="R23" s="60"/>
      <c r="S23" s="60" t="s">
        <v>65</v>
      </c>
      <c r="T23" s="60"/>
      <c r="U23" s="60"/>
    </row>
    <row r="24" spans="1:21" x14ac:dyDescent="0.25">
      <c r="B24" s="3"/>
      <c r="F24" s="3"/>
      <c r="I24" s="3"/>
    </row>
    <row r="25" spans="1:21" x14ac:dyDescent="0.25">
      <c r="B25" s="2"/>
      <c r="Q25" s="24"/>
    </row>
    <row r="26" spans="1:21" x14ac:dyDescent="0.25">
      <c r="B26" s="2"/>
    </row>
    <row r="27" spans="1:21" x14ac:dyDescent="0.25">
      <c r="F27" s="24"/>
    </row>
  </sheetData>
  <mergeCells count="16">
    <mergeCell ref="T5:U5"/>
    <mergeCell ref="B21:U21"/>
    <mergeCell ref="C5:C6"/>
    <mergeCell ref="B5:B6"/>
    <mergeCell ref="Q5:Q6"/>
    <mergeCell ref="S5:S6"/>
    <mergeCell ref="A19:B19"/>
    <mergeCell ref="R5:R6"/>
    <mergeCell ref="N5:P5"/>
    <mergeCell ref="M5:M6"/>
    <mergeCell ref="H5:J5"/>
    <mergeCell ref="G5:G6"/>
    <mergeCell ref="D5:F5"/>
    <mergeCell ref="L5:L6"/>
    <mergeCell ref="K5:K6"/>
    <mergeCell ref="A5:A6"/>
  </mergeCells>
  <pageMargins left="0.31496062992125984" right="0.31496062992125984" top="0.74803149606299213" bottom="0.74803149606299213" header="0.31496062992125984" footer="0.31496062992125984"/>
  <pageSetup paperSize="8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W16"/>
  <sheetViews>
    <sheetView topLeftCell="A10" workbookViewId="0">
      <selection activeCell="AA12" sqref="AA12"/>
    </sheetView>
  </sheetViews>
  <sheetFormatPr defaultRowHeight="15" x14ac:dyDescent="0.25"/>
  <cols>
    <col min="1" max="1" width="5.42578125" customWidth="1"/>
    <col min="2" max="2" width="8.42578125" customWidth="1"/>
    <col min="3" max="3" width="9.5703125" customWidth="1"/>
    <col min="4" max="4" width="4.7109375" customWidth="1"/>
    <col min="5" max="5" width="8.140625" customWidth="1"/>
    <col min="6" max="6" width="4.28515625" customWidth="1"/>
    <col min="7" max="7" width="8.42578125" customWidth="1"/>
    <col min="8" max="8" width="4.140625" customWidth="1"/>
    <col min="9" max="9" width="7.42578125" customWidth="1"/>
    <col min="10" max="10" width="3.7109375" customWidth="1"/>
    <col min="11" max="11" width="7.42578125" customWidth="1"/>
    <col min="12" max="12" width="9.140625" style="14" customWidth="1"/>
    <col min="13" max="13" width="9.140625" customWidth="1"/>
    <col min="14" max="14" width="5.7109375" customWidth="1"/>
    <col min="15" max="15" width="8.140625" customWidth="1"/>
    <col min="16" max="16" width="3.7109375" customWidth="1"/>
    <col min="17" max="17" width="8.28515625" customWidth="1"/>
    <col min="18" max="18" width="7.28515625" customWidth="1"/>
    <col min="19" max="19" width="9.5703125" customWidth="1"/>
    <col min="20" max="20" width="7" customWidth="1"/>
    <col min="21" max="21" width="8.28515625" customWidth="1"/>
  </cols>
  <sheetData>
    <row r="2" spans="1:23" x14ac:dyDescent="0.25">
      <c r="B2" s="14" t="s">
        <v>40</v>
      </c>
    </row>
    <row r="4" spans="1:23" s="9" customFormat="1" ht="30.75" customHeight="1" x14ac:dyDescent="0.25">
      <c r="A4" s="57" t="s">
        <v>35</v>
      </c>
      <c r="B4" s="57" t="s">
        <v>34</v>
      </c>
      <c r="C4" s="57" t="s">
        <v>33</v>
      </c>
      <c r="D4" s="57" t="s">
        <v>32</v>
      </c>
      <c r="E4" s="57"/>
      <c r="F4" s="57"/>
      <c r="G4" s="57" t="s">
        <v>31</v>
      </c>
      <c r="H4" s="57" t="s">
        <v>30</v>
      </c>
      <c r="I4" s="57"/>
      <c r="J4" s="57"/>
      <c r="K4" s="57" t="s">
        <v>29</v>
      </c>
      <c r="L4" s="57" t="s">
        <v>28</v>
      </c>
      <c r="M4" s="55" t="s">
        <v>27</v>
      </c>
      <c r="N4" s="55" t="s">
        <v>26</v>
      </c>
      <c r="O4" s="55"/>
      <c r="P4" s="55"/>
      <c r="Q4" s="55" t="s">
        <v>25</v>
      </c>
      <c r="R4" s="55" t="s">
        <v>24</v>
      </c>
      <c r="S4" s="55" t="s">
        <v>23</v>
      </c>
      <c r="T4" s="57" t="s">
        <v>22</v>
      </c>
      <c r="U4" s="57"/>
    </row>
    <row r="5" spans="1:23" s="9" customFormat="1" ht="71.25" customHeight="1" x14ac:dyDescent="0.25">
      <c r="A5" s="57"/>
      <c r="B5" s="57"/>
      <c r="C5" s="57"/>
      <c r="D5" s="20" t="s">
        <v>21</v>
      </c>
      <c r="E5" s="20" t="s">
        <v>20</v>
      </c>
      <c r="F5" s="20" t="s">
        <v>39</v>
      </c>
      <c r="G5" s="57"/>
      <c r="H5" s="20" t="s">
        <v>19</v>
      </c>
      <c r="I5" s="20" t="s">
        <v>18</v>
      </c>
      <c r="J5" s="20" t="s">
        <v>46</v>
      </c>
      <c r="K5" s="57"/>
      <c r="L5" s="57"/>
      <c r="M5" s="55"/>
      <c r="N5" s="21" t="s">
        <v>16</v>
      </c>
      <c r="O5" s="21" t="s">
        <v>15</v>
      </c>
      <c r="P5" s="21" t="s">
        <v>14</v>
      </c>
      <c r="Q5" s="59"/>
      <c r="R5" s="55"/>
      <c r="S5" s="56"/>
      <c r="T5" s="20" t="s">
        <v>13</v>
      </c>
      <c r="U5" s="20" t="s">
        <v>12</v>
      </c>
    </row>
    <row r="6" spans="1:23" s="9" customFormat="1" ht="11.2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  <c r="R6" s="11">
        <v>18</v>
      </c>
      <c r="S6" s="11">
        <v>19</v>
      </c>
      <c r="T6" s="10">
        <v>20</v>
      </c>
      <c r="U6" s="10">
        <v>21</v>
      </c>
    </row>
    <row r="7" spans="1:23" s="7" customFormat="1" ht="60.75" customHeight="1" x14ac:dyDescent="0.25">
      <c r="A7" s="15" t="s">
        <v>41</v>
      </c>
      <c r="B7" s="22" t="s">
        <v>45</v>
      </c>
      <c r="C7" s="16">
        <v>38856.26</v>
      </c>
      <c r="D7" s="16">
        <v>0</v>
      </c>
      <c r="E7" s="16">
        <v>0</v>
      </c>
      <c r="F7" s="16">
        <v>0</v>
      </c>
      <c r="G7" s="16">
        <f t="shared" ref="G7:G9" si="0">D7+E7+F7</f>
        <v>0</v>
      </c>
      <c r="H7" s="16">
        <v>0</v>
      </c>
      <c r="I7" s="16">
        <v>0</v>
      </c>
      <c r="J7" s="16">
        <v>0</v>
      </c>
      <c r="K7" s="16">
        <f t="shared" ref="K7:K13" si="1">H7+I7+J7</f>
        <v>0</v>
      </c>
      <c r="L7" s="19">
        <f t="shared" ref="L7:L9" si="2">C7+G7-K7</f>
        <v>38856.26</v>
      </c>
      <c r="M7" s="17">
        <v>38856.26</v>
      </c>
      <c r="N7" s="17">
        <v>0</v>
      </c>
      <c r="O7" s="17">
        <v>0</v>
      </c>
      <c r="P7" s="17">
        <v>0</v>
      </c>
      <c r="Q7" s="17">
        <f t="shared" ref="Q7:Q13" si="3">N7+O7+P7</f>
        <v>0</v>
      </c>
      <c r="R7" s="17">
        <v>0</v>
      </c>
      <c r="S7" s="17">
        <f>Q7+M7</f>
        <v>38856.26</v>
      </c>
      <c r="T7" s="16">
        <f>C7-M7</f>
        <v>0</v>
      </c>
      <c r="U7" s="16">
        <f t="shared" ref="U7:U13" si="4">L7-S7</f>
        <v>0</v>
      </c>
    </row>
    <row r="8" spans="1:23" s="7" customFormat="1" ht="63.75" customHeight="1" x14ac:dyDescent="0.25">
      <c r="A8" s="15" t="s">
        <v>42</v>
      </c>
      <c r="B8" s="23" t="str">
        <f>B7</f>
        <v>Narzędzia, przyrządy, ruchomości i wyposażenie, gdzie indziej nieskl.</v>
      </c>
      <c r="C8" s="16">
        <v>791775.98</v>
      </c>
      <c r="D8" s="16">
        <f>SUM(D9:D13)</f>
        <v>0</v>
      </c>
      <c r="E8" s="16">
        <v>1098</v>
      </c>
      <c r="F8" s="16">
        <f>SUM(F9:F13)</f>
        <v>0</v>
      </c>
      <c r="G8" s="16">
        <f>E8</f>
        <v>1098</v>
      </c>
      <c r="H8" s="16">
        <f>SUM(H9:H13)</f>
        <v>0</v>
      </c>
      <c r="I8" s="16">
        <v>61392.23</v>
      </c>
      <c r="J8" s="16">
        <f>SUM(J9:J13)</f>
        <v>0</v>
      </c>
      <c r="K8" s="16">
        <f t="shared" si="1"/>
        <v>61392.23</v>
      </c>
      <c r="L8" s="19">
        <f>C8+G8-K8</f>
        <v>731481.75</v>
      </c>
      <c r="M8" s="16">
        <f>C8</f>
        <v>791775.98</v>
      </c>
      <c r="N8" s="16">
        <f>SUM(N9:N13)</f>
        <v>0</v>
      </c>
      <c r="O8" s="16">
        <f>G8</f>
        <v>1098</v>
      </c>
      <c r="P8" s="16">
        <f>SUM(P9:P13)</f>
        <v>0</v>
      </c>
      <c r="Q8" s="17">
        <f t="shared" si="3"/>
        <v>1098</v>
      </c>
      <c r="R8" s="16">
        <f>I8</f>
        <v>61392.23</v>
      </c>
      <c r="S8" s="17">
        <f t="shared" ref="S8:S13" si="5">M8+Q8-R8</f>
        <v>731481.75</v>
      </c>
      <c r="T8" s="16">
        <f t="shared" ref="T8:T13" si="6">C8-M8</f>
        <v>0</v>
      </c>
      <c r="U8" s="16">
        <f t="shared" si="4"/>
        <v>0</v>
      </c>
    </row>
    <row r="9" spans="1:23" s="7" customFormat="1" ht="72" customHeight="1" x14ac:dyDescent="0.25">
      <c r="A9" s="15" t="s">
        <v>43</v>
      </c>
      <c r="B9" s="22" t="str">
        <f>B8</f>
        <v>Narzędzia, przyrządy, ruchomości i wyposażenie, gdzie indziej nieskl.</v>
      </c>
      <c r="C9" s="16">
        <v>21451.759999999998</v>
      </c>
      <c r="D9" s="16">
        <v>0</v>
      </c>
      <c r="E9" s="16">
        <v>0</v>
      </c>
      <c r="F9" s="16">
        <v>0</v>
      </c>
      <c r="G9" s="16">
        <f t="shared" si="0"/>
        <v>0</v>
      </c>
      <c r="H9" s="16">
        <v>0</v>
      </c>
      <c r="I9" s="16">
        <v>0</v>
      </c>
      <c r="J9" s="16">
        <v>0</v>
      </c>
      <c r="K9" s="16">
        <f t="shared" si="1"/>
        <v>0</v>
      </c>
      <c r="L9" s="19">
        <f t="shared" si="2"/>
        <v>21451.759999999998</v>
      </c>
      <c r="M9" s="17">
        <f>C9</f>
        <v>21451.759999999998</v>
      </c>
      <c r="N9" s="17">
        <v>0</v>
      </c>
      <c r="O9" s="16">
        <f t="shared" ref="O9" si="7">G9</f>
        <v>0</v>
      </c>
      <c r="P9" s="17">
        <v>0</v>
      </c>
      <c r="Q9" s="17">
        <f t="shared" si="3"/>
        <v>0</v>
      </c>
      <c r="R9" s="16">
        <f t="shared" ref="R9:R13" si="8">I9</f>
        <v>0</v>
      </c>
      <c r="S9" s="17">
        <f t="shared" si="5"/>
        <v>21451.759999999998</v>
      </c>
      <c r="T9" s="17">
        <f t="shared" si="6"/>
        <v>0</v>
      </c>
      <c r="U9" s="17">
        <f t="shared" si="4"/>
        <v>0</v>
      </c>
    </row>
    <row r="10" spans="1:23" s="7" customFormat="1" ht="72" customHeight="1" x14ac:dyDescent="0.25">
      <c r="A10" s="15" t="s">
        <v>47</v>
      </c>
      <c r="B10" s="22" t="str">
        <f>B9</f>
        <v>Narzędzia, przyrządy, ruchomości i wyposażenie, gdzie indziej nieskl.</v>
      </c>
      <c r="C10" s="16">
        <v>107808.23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9">
        <v>107808.23</v>
      </c>
      <c r="M10" s="17">
        <v>107808.23</v>
      </c>
      <c r="N10" s="17">
        <v>0</v>
      </c>
      <c r="O10" s="16">
        <v>0</v>
      </c>
      <c r="P10" s="17">
        <v>0</v>
      </c>
      <c r="Q10" s="17">
        <v>0</v>
      </c>
      <c r="R10" s="16">
        <v>0</v>
      </c>
      <c r="S10" s="17">
        <v>107808.23</v>
      </c>
      <c r="T10" s="17">
        <v>0</v>
      </c>
      <c r="U10" s="17">
        <v>0</v>
      </c>
    </row>
    <row r="11" spans="1:23" s="7" customFormat="1" ht="72" customHeight="1" x14ac:dyDescent="0.25">
      <c r="A11" s="15" t="s">
        <v>48</v>
      </c>
      <c r="B11" s="22" t="str">
        <f>B10</f>
        <v>Narzędzia, przyrządy, ruchomości i wyposażenie, gdzie indziej nieskl.</v>
      </c>
      <c r="C11" s="16">
        <v>87892.51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9">
        <f>C11+G11-K11</f>
        <v>87892.51</v>
      </c>
      <c r="M11" s="17">
        <v>87892.51</v>
      </c>
      <c r="N11" s="17">
        <v>0</v>
      </c>
      <c r="O11" s="16">
        <v>0</v>
      </c>
      <c r="P11" s="17">
        <v>0</v>
      </c>
      <c r="Q11" s="17">
        <v>0</v>
      </c>
      <c r="R11" s="16">
        <v>0</v>
      </c>
      <c r="S11" s="17">
        <v>87892.51</v>
      </c>
      <c r="T11" s="17">
        <v>0</v>
      </c>
      <c r="U11" s="17">
        <v>0</v>
      </c>
    </row>
    <row r="12" spans="1:23" s="7" customFormat="1" ht="72" customHeight="1" x14ac:dyDescent="0.25">
      <c r="A12" s="15" t="s">
        <v>49</v>
      </c>
      <c r="B12" s="22" t="str">
        <f>B11</f>
        <v>Narzędzia, przyrządy, ruchomości i wyposażenie, gdzie indziej nieskl.</v>
      </c>
      <c r="C12" s="16">
        <v>52816</v>
      </c>
      <c r="D12" s="16">
        <v>0</v>
      </c>
      <c r="E12" s="16">
        <v>4485.82</v>
      </c>
      <c r="F12" s="16">
        <v>0</v>
      </c>
      <c r="G12" s="16">
        <f>F12+E12+D12</f>
        <v>4485.82</v>
      </c>
      <c r="H12" s="16">
        <v>0</v>
      </c>
      <c r="I12" s="16">
        <v>0</v>
      </c>
      <c r="J12" s="16">
        <v>0</v>
      </c>
      <c r="K12" s="16">
        <f>J12+I12+H12</f>
        <v>0</v>
      </c>
      <c r="L12" s="19">
        <f>E12+C12-K12</f>
        <v>57301.82</v>
      </c>
      <c r="M12" s="17">
        <v>52816</v>
      </c>
      <c r="N12" s="17">
        <v>0</v>
      </c>
      <c r="O12" s="16">
        <v>4485.82</v>
      </c>
      <c r="P12" s="17">
        <v>0</v>
      </c>
      <c r="Q12" s="17">
        <f>O12</f>
        <v>4485.82</v>
      </c>
      <c r="R12" s="16">
        <v>0</v>
      </c>
      <c r="S12" s="17">
        <f>Q12+M12</f>
        <v>57301.82</v>
      </c>
      <c r="T12" s="17">
        <v>0</v>
      </c>
      <c r="U12" s="17">
        <v>0</v>
      </c>
    </row>
    <row r="13" spans="1:23" s="7" customFormat="1" ht="73.5" customHeight="1" x14ac:dyDescent="0.25">
      <c r="A13" s="15" t="s">
        <v>44</v>
      </c>
      <c r="B13" s="22" t="str">
        <f>B9</f>
        <v>Narzędzia, przyrządy, ruchomości i wyposażenie, gdzie indziej nieskl.</v>
      </c>
      <c r="C13" s="16">
        <v>154068.94</v>
      </c>
      <c r="D13" s="16">
        <v>0</v>
      </c>
      <c r="E13" s="16">
        <v>11598.36</v>
      </c>
      <c r="F13" s="16">
        <v>0</v>
      </c>
      <c r="G13" s="16">
        <f>F13+E13+D13</f>
        <v>11598.36</v>
      </c>
      <c r="H13" s="16">
        <v>0</v>
      </c>
      <c r="I13" s="16">
        <v>0</v>
      </c>
      <c r="J13" s="16">
        <v>0</v>
      </c>
      <c r="K13" s="16">
        <f t="shared" si="1"/>
        <v>0</v>
      </c>
      <c r="L13" s="19">
        <f>C13+G13</f>
        <v>165667.29999999999</v>
      </c>
      <c r="M13" s="17">
        <f>C13</f>
        <v>154068.94</v>
      </c>
      <c r="N13" s="17">
        <v>0</v>
      </c>
      <c r="O13" s="16">
        <v>11598.36</v>
      </c>
      <c r="P13" s="17">
        <v>0</v>
      </c>
      <c r="Q13" s="17">
        <f t="shared" si="3"/>
        <v>11598.36</v>
      </c>
      <c r="R13" s="16">
        <f t="shared" si="8"/>
        <v>0</v>
      </c>
      <c r="S13" s="17">
        <f t="shared" si="5"/>
        <v>165667.29999999999</v>
      </c>
      <c r="T13" s="18">
        <f t="shared" si="6"/>
        <v>0</v>
      </c>
      <c r="U13" s="18">
        <f t="shared" si="4"/>
        <v>0</v>
      </c>
      <c r="V13" s="8"/>
      <c r="W13" s="8"/>
    </row>
    <row r="14" spans="1:23" s="6" customFormat="1" ht="29.25" customHeight="1" x14ac:dyDescent="0.25">
      <c r="A14" s="58" t="s">
        <v>0</v>
      </c>
      <c r="B14" s="58"/>
      <c r="C14" s="19">
        <f>SUM(C7:C13)</f>
        <v>1254669.68</v>
      </c>
      <c r="D14" s="19">
        <f t="shared" ref="D14:U14" si="9">SUM(D7:D13)</f>
        <v>0</v>
      </c>
      <c r="E14" s="19">
        <f t="shared" si="9"/>
        <v>17182.18</v>
      </c>
      <c r="F14" s="19">
        <f t="shared" si="9"/>
        <v>0</v>
      </c>
      <c r="G14" s="19">
        <f t="shared" si="9"/>
        <v>17182.18</v>
      </c>
      <c r="H14" s="19">
        <f t="shared" si="9"/>
        <v>0</v>
      </c>
      <c r="I14" s="19">
        <f t="shared" si="9"/>
        <v>61392.23</v>
      </c>
      <c r="J14" s="19">
        <f t="shared" si="9"/>
        <v>0</v>
      </c>
      <c r="K14" s="19">
        <f t="shared" si="9"/>
        <v>61392.23</v>
      </c>
      <c r="L14" s="19">
        <f t="shared" si="9"/>
        <v>1210459.6299999999</v>
      </c>
      <c r="M14" s="19">
        <f t="shared" si="9"/>
        <v>1254669.68</v>
      </c>
      <c r="N14" s="19">
        <f t="shared" si="9"/>
        <v>0</v>
      </c>
      <c r="O14" s="19">
        <f t="shared" si="9"/>
        <v>17182.18</v>
      </c>
      <c r="P14" s="19">
        <f t="shared" si="9"/>
        <v>0</v>
      </c>
      <c r="Q14" s="19">
        <f t="shared" si="9"/>
        <v>17182.18</v>
      </c>
      <c r="R14" s="19">
        <f t="shared" si="9"/>
        <v>61392.23</v>
      </c>
      <c r="S14" s="19">
        <f t="shared" si="9"/>
        <v>1210459.6299999999</v>
      </c>
      <c r="T14" s="19">
        <f t="shared" si="9"/>
        <v>0</v>
      </c>
      <c r="U14" s="19">
        <f t="shared" si="9"/>
        <v>0</v>
      </c>
    </row>
    <row r="15" spans="1:23" ht="22.5" customHeight="1" x14ac:dyDescent="0.25"/>
    <row r="16" spans="1:23" x14ac:dyDescent="0.25">
      <c r="H16" t="s">
        <v>50</v>
      </c>
    </row>
  </sheetData>
  <mergeCells count="15">
    <mergeCell ref="S4:S5"/>
    <mergeCell ref="T4:U4"/>
    <mergeCell ref="A14:B14"/>
    <mergeCell ref="K4:K5"/>
    <mergeCell ref="L4:L5"/>
    <mergeCell ref="M4:M5"/>
    <mergeCell ref="N4:P4"/>
    <mergeCell ref="Q4:Q5"/>
    <mergeCell ref="R4:R5"/>
    <mergeCell ref="A4:A5"/>
    <mergeCell ref="B4:B5"/>
    <mergeCell ref="C4:C5"/>
    <mergeCell ref="D4:F4"/>
    <mergeCell ref="G4:G5"/>
    <mergeCell ref="H4:J4"/>
  </mergeCells>
  <pageMargins left="3.937007874015748E-2" right="3.937007874015748E-2" top="0.55118110236220474" bottom="0.35433070866141736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0805-6BD7-4806-9160-1B9A1ECCF9D7}">
  <dimension ref="C6:C16"/>
  <sheetViews>
    <sheetView workbookViewId="0">
      <selection activeCell="I13" sqref="I13"/>
    </sheetView>
  </sheetViews>
  <sheetFormatPr defaultRowHeight="15" x14ac:dyDescent="0.25"/>
  <cols>
    <col min="3" max="3" width="13.5703125" customWidth="1"/>
  </cols>
  <sheetData>
    <row r="6" spans="3:3" x14ac:dyDescent="0.25">
      <c r="C6" s="37"/>
    </row>
    <row r="13" spans="3:3" x14ac:dyDescent="0.25">
      <c r="C13" s="37"/>
    </row>
    <row r="16" spans="3:3" x14ac:dyDescent="0.25">
      <c r="C16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1.1</vt:lpstr>
      <vt:lpstr>Arkusz1</vt:lpstr>
      <vt:lpstr>Arkusz2</vt:lpstr>
      <vt:lpstr>'1.1'!Obszar_wydruku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Jan Kowalczyk</cp:lastModifiedBy>
  <cp:lastPrinted>2024-03-26T11:12:10Z</cp:lastPrinted>
  <dcterms:created xsi:type="dcterms:W3CDTF">2019-03-30T22:30:39Z</dcterms:created>
  <dcterms:modified xsi:type="dcterms:W3CDTF">2024-03-26T11:13:47Z</dcterms:modified>
</cp:coreProperties>
</file>