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88" activeTab="0"/>
  </bookViews>
  <sheets>
    <sheet name="Dochody" sheetId="1" r:id="rId1"/>
    <sheet name="Dochody rządowe" sheetId="2" r:id="rId2"/>
    <sheet name="DOCHODY NA PODS. POROZUMIEŃ" sheetId="3" r:id="rId3"/>
  </sheets>
  <definedNames>
    <definedName name="_xlnm.Print_Titles" localSheetId="0">'Dochody'!$12:$12</definedName>
    <definedName name="_xlnm.Print_Titles" localSheetId="1">'Dochody rządowe'!$12:$12</definedName>
  </definedNames>
  <calcPr fullCalcOnLoad="1"/>
</workbook>
</file>

<file path=xl/sharedStrings.xml><?xml version="1.0" encoding="utf-8"?>
<sst xmlns="http://schemas.openxmlformats.org/spreadsheetml/2006/main" count="384" uniqueCount="195">
  <si>
    <t>Dział</t>
  </si>
  <si>
    <t>Rozdział</t>
  </si>
  <si>
    <t>Treść</t>
  </si>
  <si>
    <t>010</t>
  </si>
  <si>
    <t xml:space="preserve">Rolnictwo i łowiectwo </t>
  </si>
  <si>
    <t>01005</t>
  </si>
  <si>
    <t xml:space="preserve">Prace geodezyjno-urządzeniowe na potrzeby rolnictwa </t>
  </si>
  <si>
    <t xml:space="preserve">Dotacje celowe otrzymane z budżetu państwa na zadania bieżące z zakresu administracji rządowej oraz inne zadania zlecone ustawami realizowane przez powiat </t>
  </si>
  <si>
    <t xml:space="preserve">Gospodarka mieszkaniowa </t>
  </si>
  <si>
    <t xml:space="preserve">Gospodarka gruntami i nieruchomościami </t>
  </si>
  <si>
    <t xml:space="preserve">Działalność usługowa </t>
  </si>
  <si>
    <t xml:space="preserve">Opracowania geodezyjne i kartograficzne </t>
  </si>
  <si>
    <t xml:space="preserve">Nadzór budowlany </t>
  </si>
  <si>
    <t xml:space="preserve">Administracja publiczna </t>
  </si>
  <si>
    <t xml:space="preserve">Urzędy wojewódzkie </t>
  </si>
  <si>
    <t xml:space="preserve">Komisje poborowe </t>
  </si>
  <si>
    <t xml:space="preserve">Bezpieczeństwo publiczne i ochrona przeciwpożarowa </t>
  </si>
  <si>
    <t xml:space="preserve">Ochrona zdrowia </t>
  </si>
  <si>
    <t xml:space="preserve">Składki na ubezpieczenie zdrowotne oraz świadczenia dla osób nie objętych obowiązkiem ubezpieczenia zdrowotnego </t>
  </si>
  <si>
    <t xml:space="preserve">Powiatowe urzędy pracy </t>
  </si>
  <si>
    <t xml:space="preserve">R a z e m    d o c h o d y </t>
  </si>
  <si>
    <t>Paragraf</t>
  </si>
  <si>
    <t>2110</t>
  </si>
  <si>
    <t>020</t>
  </si>
  <si>
    <t xml:space="preserve">Leśnictwo </t>
  </si>
  <si>
    <t>02001</t>
  </si>
  <si>
    <t xml:space="preserve">Gospodarka leśna 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</si>
  <si>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</si>
  <si>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</si>
  <si>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02002</t>
  </si>
  <si>
    <t>2440</t>
  </si>
  <si>
    <t xml:space="preserve">Dotacje otrzymane z funduszy celowych na realizację zadań bieżących jednostek sektora finansów publicznych  </t>
  </si>
  <si>
    <t xml:space="preserve">Wytwarzanie i zaopatrywanie w energię elektryczną, gaz i wodę </t>
  </si>
  <si>
    <t xml:space="preserve">Dostarczanie ciepła </t>
  </si>
  <si>
    <t>0840</t>
  </si>
  <si>
    <t>Transport i łączność</t>
  </si>
  <si>
    <t xml:space="preserve">Drogi publiczne powiatowe </t>
  </si>
  <si>
    <t>0690</t>
  </si>
  <si>
    <t xml:space="preserve">Wpływy z różnych opłat </t>
  </si>
  <si>
    <t>0750</t>
  </si>
  <si>
    <t xml:space="preserve">Dochody z najmu i dzierżawy składników majatkowych Skarbu Państwa, jednostek samorządu terytorialnego lub innych jednostek zaliczanych do sektora finansów publicznych oraz innych umów o podobnym charakterze </t>
  </si>
  <si>
    <t>0970</t>
  </si>
  <si>
    <t xml:space="preserve">Wpływy z różnych dochodów </t>
  </si>
  <si>
    <t>6300</t>
  </si>
  <si>
    <t xml:space="preserve">Wpływy z tytułu pomocy finansowej udzielanej między jednostkami samorządu terytorialnego na dofinansowanie własnych zadań inwestycyjnych i zakupów inwestycyjnych </t>
  </si>
  <si>
    <t>0470</t>
  </si>
  <si>
    <t xml:space="preserve">Wpływy z opłat za zarząd, użytkowanie i użytkowanie wieczyste nieruchomości </t>
  </si>
  <si>
    <t>2310</t>
  </si>
  <si>
    <t xml:space="preserve">Dotacje celowe otrzymane z budżetu państwa na zadania bieżące z zakresu administracji rządowej oraz inne zadania zlecone ustawami realizowane przez powiat  </t>
  </si>
  <si>
    <t>2120</t>
  </si>
  <si>
    <t xml:space="preserve">Dotacje celowe otrzymane z budżetu państwa na zadania bieżące realizowane przez powiat na podstawie porozumień z organami administracji rządowej </t>
  </si>
  <si>
    <t xml:space="preserve">Starostwa powiatowe  </t>
  </si>
  <si>
    <t>0420</t>
  </si>
  <si>
    <t xml:space="preserve">Wpływy z opłaty komunikacyjnej </t>
  </si>
  <si>
    <t>0590</t>
  </si>
  <si>
    <t>Wpływy z opłat za koncesje i licencje</t>
  </si>
  <si>
    <t>0830</t>
  </si>
  <si>
    <t xml:space="preserve">Wpływy z usług </t>
  </si>
  <si>
    <t>0920</t>
  </si>
  <si>
    <t xml:space="preserve">Pozostałe odsetki </t>
  </si>
  <si>
    <t>2360</t>
  </si>
  <si>
    <t xml:space="preserve">Pozostała działalność </t>
  </si>
  <si>
    <t xml:space="preserve">Komendy powiatowe Państwowej Straży Pożarnej   </t>
  </si>
  <si>
    <t>75414</t>
  </si>
  <si>
    <t xml:space="preserve">Obrona cywilna </t>
  </si>
  <si>
    <t>75495</t>
  </si>
  <si>
    <t>2700</t>
  </si>
  <si>
    <t xml:space="preserve">Środki na dofinansowanie własnych zadań bieżących gmin (związków gmin), powiatów (związków powiatów), samorządów województw, pozyskane z innych źródeł </t>
  </si>
  <si>
    <t xml:space="preserve">Dochody od osób prawnych, od osób fizycznych od innych jednostek nie posiadających osobowości prawnej oraz wydatki związane z ich poborem </t>
  </si>
  <si>
    <t xml:space="preserve">Udziały powiatów w podatkach stanowiących dochód budżetu państwa </t>
  </si>
  <si>
    <t>0010</t>
  </si>
  <si>
    <t xml:space="preserve">Podatek dochodowy od osób fizycznych </t>
  </si>
  <si>
    <t>0020</t>
  </si>
  <si>
    <t xml:space="preserve">Podatek dochodowy od osób prawnych </t>
  </si>
  <si>
    <t xml:space="preserve">Różne rozliczenia </t>
  </si>
  <si>
    <t xml:space="preserve">Część oświatowa subwencji ogólnej dla jednostek samorządu terytorialnego </t>
  </si>
  <si>
    <t>2920</t>
  </si>
  <si>
    <t xml:space="preserve">Subwencje ogólne z budżetu państwa </t>
  </si>
  <si>
    <t>75802</t>
  </si>
  <si>
    <t xml:space="preserve">Uzupełnienie subwencji ogólnej dla jednostek samorządu terytorialnego </t>
  </si>
  <si>
    <t xml:space="preserve">Część wyrównawcza subwencji ogólnej dla powiatów </t>
  </si>
  <si>
    <t>75832</t>
  </si>
  <si>
    <t xml:space="preserve">Oświata i wychowanie </t>
  </si>
  <si>
    <t>80111</t>
  </si>
  <si>
    <t xml:space="preserve">Gimnazja specjalne </t>
  </si>
  <si>
    <t>80114</t>
  </si>
  <si>
    <t>80120</t>
  </si>
  <si>
    <t xml:space="preserve">Licea ogólnokształcące </t>
  </si>
  <si>
    <t xml:space="preserve">Szkoły zawodowe </t>
  </si>
  <si>
    <t>80140</t>
  </si>
  <si>
    <t>Centra kształcenia ustawicznego i praktycznego oraz ośrodki dokształcania zawodowego.</t>
  </si>
  <si>
    <t>Pomoc społeczna</t>
  </si>
  <si>
    <t>85201</t>
  </si>
  <si>
    <t xml:space="preserve">Placówki opiekuńczo - wychowawcze </t>
  </si>
  <si>
    <t>2130</t>
  </si>
  <si>
    <t xml:space="preserve">Dotacje celowe otrzymane z budżetu państwa na realizację bieżących zadań własnych powiatu </t>
  </si>
  <si>
    <t>85202</t>
  </si>
  <si>
    <t xml:space="preserve">Domy pomocy społecznej </t>
  </si>
  <si>
    <t>85218</t>
  </si>
  <si>
    <t xml:space="preserve">Powiatowe centra pomocy rodzinie </t>
  </si>
  <si>
    <t>853</t>
  </si>
  <si>
    <t xml:space="preserve">Pozostałe zadania w zakresie polityki społecznej </t>
  </si>
  <si>
    <t>85324</t>
  </si>
  <si>
    <t xml:space="preserve">Państwowy Fundusz Rehabilitacji Osób Niepełnosprawnych </t>
  </si>
  <si>
    <t>85333</t>
  </si>
  <si>
    <t xml:space="preserve">Edukacyjna opieka wychowawcza </t>
  </si>
  <si>
    <t>85403</t>
  </si>
  <si>
    <t xml:space="preserve">Specjalne ośrodki szkolno-wychowawcze 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</si>
  <si>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</si>
  <si>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Wpływy z usług</t>
  </si>
  <si>
    <t>85406</t>
  </si>
  <si>
    <t>85410</t>
  </si>
  <si>
    <t xml:space="preserve">Internaty i bursy szkolne </t>
  </si>
  <si>
    <t>85415</t>
  </si>
  <si>
    <t xml:space="preserve">Pomoc materialna dla uczniów </t>
  </si>
  <si>
    <t>dochodów budżetowych</t>
  </si>
  <si>
    <t>%</t>
  </si>
  <si>
    <t>W Y K O N A N I E</t>
  </si>
  <si>
    <t>d o c h o dó w   b u d ż e to w y c h</t>
  </si>
  <si>
    <t xml:space="preserve">na zadania z zakresu administracji rządowej </t>
  </si>
  <si>
    <t>§</t>
  </si>
  <si>
    <t>Plan dochodów wg uchwał org. powiatu</t>
  </si>
  <si>
    <t xml:space="preserve">Komendy powiatowe Państwowej Straży Pożarnej </t>
  </si>
  <si>
    <t>do informacji o przebiegu</t>
  </si>
  <si>
    <t>wykonania budżetu</t>
  </si>
  <si>
    <t xml:space="preserve">Załącznik Nr 1 a </t>
  </si>
  <si>
    <t xml:space="preserve">W Y K O N A N I E </t>
  </si>
  <si>
    <t xml:space="preserve">Załącznik Nr 1 </t>
  </si>
  <si>
    <t>Z ORGANAMI ADMINISTRACJI RZĄDOWEJ</t>
  </si>
  <si>
    <t xml:space="preserve">Załącznik Nr 1 b </t>
  </si>
  <si>
    <t>6260</t>
  </si>
  <si>
    <t xml:space="preserve">Dotacje otrzymane z funduszy celowych na finansowanie lub dofinansowanie kosztów realizacji inwestycji i zakupów inwestycyjnych jednostek sektora finansów publicznych </t>
  </si>
  <si>
    <t>6298</t>
  </si>
  <si>
    <t>6439</t>
  </si>
  <si>
    <t xml:space="preserve">Dotacje celowe otrzymane z budżetu państwa na realizację inwestycji i zakupów inwestycyjnych własnych powiatu </t>
  </si>
  <si>
    <t>6410</t>
  </si>
  <si>
    <t xml:space="preserve">Dotacje celowe otrzymane z budżetu państwa na inwestycje i zakupy inwestycyjne z zakresu administracji rządowej oraz inne zadania zlecone ustawami realizowane przez powiat </t>
  </si>
  <si>
    <t xml:space="preserve">Dochody jednostek samorządu terytorialnego związane z realizacją zadań z zakresu administracji rządowej oraz innych zadań zleconych ustawami </t>
  </si>
  <si>
    <t>0870</t>
  </si>
  <si>
    <t xml:space="preserve">Wpływy ze sprzedazy składników majątkowych </t>
  </si>
  <si>
    <t xml:space="preserve">Dotacje celowe otrzymane z gminy  na zadania bieżące realizowane na podstawie porozumień (umów) między jednostkami samorządu terytorialnego </t>
  </si>
  <si>
    <t>2320</t>
  </si>
  <si>
    <t xml:space="preserve">Dotacje celowe otrzymane z powiatu na zadania bieżące realizowane na podstawie porozumień (umów) między jednostkami samorządu terytorialnego </t>
  </si>
  <si>
    <t>80144</t>
  </si>
  <si>
    <t xml:space="preserve">Inne formy kształcenia osobno niewymienione </t>
  </si>
  <si>
    <t>803</t>
  </si>
  <si>
    <t xml:space="preserve">Szkolnictwo wyższe </t>
  </si>
  <si>
    <t>80309</t>
  </si>
  <si>
    <t xml:space="preserve">Pomoc materialna dla studentów </t>
  </si>
  <si>
    <t>2888</t>
  </si>
  <si>
    <t xml:space="preserve">Dotacja celowa otrzymana przez jednostkę samorządu terytorialnego od innej jednostki samorządu terytorialnego bedącej instytucją wdrażającą na zadania bieżące realizowane na podstawie porozumień (umów) </t>
  </si>
  <si>
    <t>2889</t>
  </si>
  <si>
    <t>85204</t>
  </si>
  <si>
    <t xml:space="preserve">Rodziny zastępcze </t>
  </si>
  <si>
    <t>85220</t>
  </si>
  <si>
    <t xml:space="preserve">Jednostki specjalistycznego poradnictwa, mieszkania chronione i ośrodki interwencji kryzysowej </t>
  </si>
  <si>
    <t xml:space="preserve">Poradnie psychologiczno - pedagogiczne, w tym poradnie specjalistyczne </t>
  </si>
  <si>
    <t xml:space="preserve">Prace geodezyjne i kartograficzne (nieinwestycyjne) </t>
  </si>
  <si>
    <t>Pozostałe zadania w zakresie polityki społecznej</t>
  </si>
  <si>
    <t xml:space="preserve">Zespoły do spraw orzekania o niepełnosprawności </t>
  </si>
  <si>
    <t xml:space="preserve"> NA ZADANIA POWIERZONE NA PODSTAWIE POROZUMIEŃ</t>
  </si>
  <si>
    <t>852</t>
  </si>
  <si>
    <t>za I półrocze 2006 r.</t>
  </si>
  <si>
    <t>powiatu makowskiego za I półrocze 2006r.</t>
  </si>
  <si>
    <t>Wykonanie za I półrocze 2006r.</t>
  </si>
  <si>
    <t>01008</t>
  </si>
  <si>
    <t xml:space="preserve">Melioracje wodne </t>
  </si>
  <si>
    <t xml:space="preserve">Nadzór nad gospodarką leśną </t>
  </si>
  <si>
    <t>150</t>
  </si>
  <si>
    <t xml:space="preserve">Przetwórstwo przemysłowe </t>
  </si>
  <si>
    <t>15097</t>
  </si>
  <si>
    <t xml:space="preserve">Gospodarstwa pomocnicze </t>
  </si>
  <si>
    <t>2380</t>
  </si>
  <si>
    <t xml:space="preserve">Wpływy do budżetu części zysku gospodarstwa pomocniczego </t>
  </si>
  <si>
    <t xml:space="preserve">Wpływy ze sprzedaży wyrobów </t>
  </si>
  <si>
    <t xml:space="preserve">Środki na dofinansowanie własnych inwestycji gmin ( związków gmin), powiatów (związków powiatów), samorządów województw, pozyskane z innych źródeł </t>
  </si>
  <si>
    <t xml:space="preserve">Dotacje celowe otrzymane z budżetu państwa na zasania bieżące realizowane przez powiat na podstawie porozumień z organami administracji rządowej </t>
  </si>
  <si>
    <t>75075</t>
  </si>
  <si>
    <t>Promocja jednostek samorzadu terytorialnego</t>
  </si>
  <si>
    <t>75618</t>
  </si>
  <si>
    <t xml:space="preserve">Wpływy z innych opłat stanowiących dochody jednostek samorządu terytorialnego na podstawie ustaw </t>
  </si>
  <si>
    <t>0490</t>
  </si>
  <si>
    <t xml:space="preserve">Wpływy z innych lokalnych opłat pobieranych przez jednostki samorządu terytorialnego na podstawie odrębnych ustaw </t>
  </si>
  <si>
    <t xml:space="preserve">Część równoważąca subwencji ogólnej dla powiatów </t>
  </si>
  <si>
    <t xml:space="preserve">Zespoły obsługi ekonomiczno - administracyjnej szkół </t>
  </si>
  <si>
    <t>2330</t>
  </si>
  <si>
    <t xml:space="preserve">Dotacje celowe otrzymane od samorządu województwa na zadania bieżące realizowane na podstawie porozumień (umów) między jednostkami samorządu terytorialnego </t>
  </si>
  <si>
    <t>85111</t>
  </si>
  <si>
    <t xml:space="preserve">Szpitale ogólne </t>
  </si>
  <si>
    <t xml:space="preserve">Składki na ubezpieczenie zdrowotne oraz świadczenia dla osób nieobjętych obowiązkiem ubezpieczenia zdrowotnego </t>
  </si>
  <si>
    <t>2690</t>
  </si>
  <si>
    <t xml:space="preserve">Środki z Funduszu Pracy otrzymane przez powiat z przeznaczeniem na finansowanie kosztów wynagordzenia i składek na ubezpieczenia społeczne pracowników powiatowego urzędu pracy </t>
  </si>
  <si>
    <t>powiatu makowskiego za  I półrocze 2006 r.</t>
  </si>
  <si>
    <t>Wykonanie za I pół. 2006 r.</t>
  </si>
  <si>
    <t>2780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</si>
</sst>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"/>
    <numFmt numFmtId="166" formatCode="#,##0.0"/>
  </numFmts>
  <fonts count="13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2" fillId="0" borderId="9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 wrapText="1"/>
    </xf>
    <xf numFmtId="3" fontId="2" fillId="0" borderId="13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 wrapText="1"/>
    </xf>
    <xf numFmtId="164" fontId="2" fillId="0" borderId="7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3" fontId="2" fillId="0" borderId="8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49" fontId="3" fillId="0" borderId="9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3" fontId="3" fillId="0" borderId="8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 horizontal="right" wrapText="1"/>
    </xf>
    <xf numFmtId="49" fontId="2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right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49" fontId="5" fillId="0" borderId="6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wrapText="1"/>
    </xf>
    <xf numFmtId="49" fontId="3" fillId="0" borderId="4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49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right" wrapText="1"/>
    </xf>
    <xf numFmtId="164" fontId="1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49" fontId="7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wrapText="1"/>
    </xf>
    <xf numFmtId="4" fontId="1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4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/>
    </xf>
    <xf numFmtId="4" fontId="3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 wrapText="1"/>
    </xf>
    <xf numFmtId="4" fontId="3" fillId="0" borderId="6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wrapText="1"/>
    </xf>
    <xf numFmtId="4" fontId="2" fillId="0" borderId="9" xfId="0" applyNumberFormat="1" applyFont="1" applyBorder="1" applyAlignment="1">
      <alignment horizontal="right" wrapText="1"/>
    </xf>
    <xf numFmtId="4" fontId="1" fillId="0" borderId="4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wrapText="1"/>
    </xf>
    <xf numFmtId="4" fontId="2" fillId="0" borderId="8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1" fillId="0" borderId="8" xfId="0" applyNumberFormat="1" applyFont="1" applyBorder="1" applyAlignment="1">
      <alignment horizontal="right" wrapText="1"/>
    </xf>
    <xf numFmtId="4" fontId="1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1" fillId="0" borderId="6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13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5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H175"/>
  <sheetViews>
    <sheetView tabSelected="1" view="pageBreakPreview" zoomScaleSheetLayoutView="100" workbookViewId="0" topLeftCell="A1">
      <selection activeCell="D4" sqref="D4:G4"/>
    </sheetView>
  </sheetViews>
  <sheetFormatPr defaultColWidth="9.00390625" defaultRowHeight="12.75"/>
  <cols>
    <col min="1" max="1" width="5.25390625" style="0" customWidth="1"/>
    <col min="2" max="2" width="7.875" style="0" customWidth="1"/>
    <col min="3" max="3" width="4.75390625" style="0" customWidth="1"/>
    <col min="4" max="4" width="43.125" style="0" customWidth="1"/>
    <col min="5" max="5" width="12.875" style="0" customWidth="1"/>
    <col min="6" max="6" width="14.375" style="0" customWidth="1"/>
    <col min="7" max="7" width="6.25390625" style="0" customWidth="1"/>
  </cols>
  <sheetData>
    <row r="1" spans="4:7" ht="12.75">
      <c r="D1" s="312" t="s">
        <v>127</v>
      </c>
      <c r="E1" s="312"/>
      <c r="F1" s="312"/>
      <c r="G1" s="312"/>
    </row>
    <row r="2" spans="4:7" ht="12.75">
      <c r="D2" s="312" t="s">
        <v>123</v>
      </c>
      <c r="E2" s="312"/>
      <c r="F2" s="312"/>
      <c r="G2" s="312"/>
    </row>
    <row r="3" spans="4:7" ht="12.75">
      <c r="D3" s="312" t="s">
        <v>124</v>
      </c>
      <c r="E3" s="312"/>
      <c r="F3" s="312"/>
      <c r="G3" s="312"/>
    </row>
    <row r="4" spans="4:7" ht="12.75">
      <c r="D4" s="313" t="s">
        <v>162</v>
      </c>
      <c r="E4" s="313"/>
      <c r="F4" s="313"/>
      <c r="G4" s="313"/>
    </row>
    <row r="6" spans="1:7" ht="15.75">
      <c r="A6" s="315" t="s">
        <v>126</v>
      </c>
      <c r="B6" s="315"/>
      <c r="C6" s="315"/>
      <c r="D6" s="315"/>
      <c r="E6" s="315"/>
      <c r="F6" s="315"/>
      <c r="G6" s="315"/>
    </row>
    <row r="7" spans="1:7" ht="15.75">
      <c r="A7" s="315" t="s">
        <v>115</v>
      </c>
      <c r="B7" s="315"/>
      <c r="C7" s="315"/>
      <c r="D7" s="315"/>
      <c r="E7" s="315"/>
      <c r="F7" s="315"/>
      <c r="G7" s="315"/>
    </row>
    <row r="8" spans="1:7" ht="15.75">
      <c r="A8" s="315" t="s">
        <v>163</v>
      </c>
      <c r="B8" s="315"/>
      <c r="C8" s="315"/>
      <c r="D8" s="315"/>
      <c r="E8" s="315"/>
      <c r="F8" s="315"/>
      <c r="G8" s="315"/>
    </row>
    <row r="9" spans="3:5" ht="15">
      <c r="C9" s="123"/>
      <c r="D9" s="123"/>
      <c r="E9" s="123"/>
    </row>
    <row r="10" ht="8.25" customHeight="1"/>
    <row r="11" spans="1:7" ht="48.75" customHeight="1">
      <c r="A11" s="76" t="s">
        <v>0</v>
      </c>
      <c r="B11" s="75" t="s">
        <v>1</v>
      </c>
      <c r="C11" s="75" t="s">
        <v>120</v>
      </c>
      <c r="D11" s="75" t="s">
        <v>2</v>
      </c>
      <c r="E11" s="75" t="s">
        <v>121</v>
      </c>
      <c r="F11" s="76" t="s">
        <v>164</v>
      </c>
      <c r="G11" s="77" t="s">
        <v>116</v>
      </c>
    </row>
    <row r="12" spans="1:7" ht="12.75">
      <c r="A12" s="6">
        <v>1</v>
      </c>
      <c r="B12" s="7">
        <v>2</v>
      </c>
      <c r="C12" s="7">
        <v>3</v>
      </c>
      <c r="D12" s="8">
        <v>4</v>
      </c>
      <c r="E12" s="7">
        <v>5</v>
      </c>
      <c r="F12" s="81">
        <v>6</v>
      </c>
      <c r="G12" s="81">
        <v>7</v>
      </c>
    </row>
    <row r="13" spans="1:7" ht="14.25" customHeight="1">
      <c r="A13" s="9" t="s">
        <v>3</v>
      </c>
      <c r="B13" s="70"/>
      <c r="C13" s="70"/>
      <c r="D13" s="38" t="s">
        <v>4</v>
      </c>
      <c r="E13" s="183">
        <f>SUM(E14,E16)</f>
        <v>45200</v>
      </c>
      <c r="F13" s="238">
        <f>SUM(F14,F16)</f>
        <v>15168.93</v>
      </c>
      <c r="G13" s="85">
        <f aca="true" t="shared" si="0" ref="G13:G27">PRODUCT(F13/E13)*100</f>
        <v>33.5595796460177</v>
      </c>
    </row>
    <row r="14" spans="1:7" ht="12.75" customHeight="1">
      <c r="A14" s="12"/>
      <c r="B14" s="13" t="s">
        <v>5</v>
      </c>
      <c r="C14" s="13"/>
      <c r="D14" s="14" t="s">
        <v>6</v>
      </c>
      <c r="E14" s="103">
        <v>45000</v>
      </c>
      <c r="F14" s="239">
        <v>15000</v>
      </c>
      <c r="G14" s="102">
        <f t="shared" si="0"/>
        <v>33.33333333333333</v>
      </c>
    </row>
    <row r="15" spans="1:7" ht="36">
      <c r="A15" s="15"/>
      <c r="B15" s="16"/>
      <c r="C15" s="17" t="s">
        <v>22</v>
      </c>
      <c r="D15" s="18" t="s">
        <v>7</v>
      </c>
      <c r="E15" s="84">
        <v>45000</v>
      </c>
      <c r="F15" s="240">
        <v>15000</v>
      </c>
      <c r="G15" s="101">
        <f t="shared" si="0"/>
        <v>33.33333333333333</v>
      </c>
    </row>
    <row r="16" spans="1:7" ht="12.75" customHeight="1">
      <c r="A16" s="15"/>
      <c r="B16" s="21" t="s">
        <v>165</v>
      </c>
      <c r="C16" s="1"/>
      <c r="D16" s="2" t="s">
        <v>166</v>
      </c>
      <c r="E16" s="95">
        <v>200</v>
      </c>
      <c r="F16" s="241">
        <v>168.93</v>
      </c>
      <c r="G16" s="102">
        <f t="shared" si="0"/>
        <v>84.465</v>
      </c>
    </row>
    <row r="17" spans="1:7" ht="36.75" customHeight="1">
      <c r="A17" s="15"/>
      <c r="B17" s="36"/>
      <c r="C17" s="22" t="s">
        <v>60</v>
      </c>
      <c r="D17" s="23" t="s">
        <v>137</v>
      </c>
      <c r="E17" s="87">
        <v>200</v>
      </c>
      <c r="F17" s="240">
        <v>168.93</v>
      </c>
      <c r="G17" s="101">
        <f t="shared" si="0"/>
        <v>84.465</v>
      </c>
    </row>
    <row r="18" spans="1:7" ht="14.25" customHeight="1">
      <c r="A18" s="199" t="s">
        <v>23</v>
      </c>
      <c r="B18" s="200"/>
      <c r="C18" s="201"/>
      <c r="D18" s="202" t="s">
        <v>24</v>
      </c>
      <c r="E18" s="94">
        <f>SUM(E19,E22)</f>
        <v>280675</v>
      </c>
      <c r="F18" s="247">
        <f>SUM(F19,F22)</f>
        <v>150128.59</v>
      </c>
      <c r="G18" s="85">
        <f t="shared" si="0"/>
        <v>53.48840830141622</v>
      </c>
    </row>
    <row r="19" spans="1:7" ht="12.75" customHeight="1">
      <c r="A19" s="20"/>
      <c r="B19" s="13" t="s">
        <v>25</v>
      </c>
      <c r="C19" s="40"/>
      <c r="D19" s="14" t="s">
        <v>26</v>
      </c>
      <c r="E19" s="103">
        <f>SUM(E20:E21)</f>
        <v>236735</v>
      </c>
      <c r="F19" s="243">
        <f>SUM(F20,F21)</f>
        <v>123583.59</v>
      </c>
      <c r="G19" s="196">
        <f t="shared" si="0"/>
        <v>52.20334551291529</v>
      </c>
    </row>
    <row r="20" spans="1:7" ht="36.75" customHeight="1">
      <c r="A20" s="110"/>
      <c r="B20" s="179"/>
      <c r="C20" s="62" t="s">
        <v>22</v>
      </c>
      <c r="D20" s="63" t="s">
        <v>7</v>
      </c>
      <c r="E20" s="89">
        <v>11500</v>
      </c>
      <c r="F20" s="244">
        <v>10300</v>
      </c>
      <c r="G20" s="104">
        <f t="shared" si="0"/>
        <v>89.56521739130436</v>
      </c>
    </row>
    <row r="21" spans="1:7" ht="38.25" customHeight="1">
      <c r="A21" s="110"/>
      <c r="B21" s="180"/>
      <c r="C21" s="51" t="s">
        <v>27</v>
      </c>
      <c r="D21" s="64" t="s">
        <v>28</v>
      </c>
      <c r="E21" s="91">
        <v>225235</v>
      </c>
      <c r="F21" s="289">
        <v>113283.59</v>
      </c>
      <c r="G21" s="105">
        <f>PRODUCT(F21/E21)*100</f>
        <v>50.295731125269164</v>
      </c>
    </row>
    <row r="22" spans="1:7" ht="12.75" customHeight="1">
      <c r="A22" s="20"/>
      <c r="B22" s="21" t="s">
        <v>29</v>
      </c>
      <c r="C22" s="1"/>
      <c r="D22" s="2" t="s">
        <v>167</v>
      </c>
      <c r="E22" s="95">
        <v>43940</v>
      </c>
      <c r="F22" s="245">
        <v>26545</v>
      </c>
      <c r="G22" s="203">
        <f t="shared" si="0"/>
        <v>60.41192535275376</v>
      </c>
    </row>
    <row r="23" spans="1:7" ht="25.5" customHeight="1">
      <c r="A23" s="20"/>
      <c r="B23" s="181"/>
      <c r="C23" s="25" t="s">
        <v>30</v>
      </c>
      <c r="D23" s="26" t="s">
        <v>31</v>
      </c>
      <c r="E23" s="92">
        <v>43940</v>
      </c>
      <c r="F23" s="240">
        <v>26545</v>
      </c>
      <c r="G23" s="101">
        <f t="shared" si="0"/>
        <v>60.41192535275376</v>
      </c>
    </row>
    <row r="24" spans="1:7" ht="14.25" customHeight="1">
      <c r="A24" s="9" t="s">
        <v>168</v>
      </c>
      <c r="B24" s="9"/>
      <c r="C24" s="54"/>
      <c r="D24" s="139" t="s">
        <v>169</v>
      </c>
      <c r="E24" s="129">
        <v>12358</v>
      </c>
      <c r="F24" s="238">
        <v>10779.19</v>
      </c>
      <c r="G24" s="85">
        <f t="shared" si="0"/>
        <v>87.2243890597184</v>
      </c>
    </row>
    <row r="25" spans="1:7" ht="12.75" customHeight="1">
      <c r="A25" s="20"/>
      <c r="B25" s="21" t="s">
        <v>170</v>
      </c>
      <c r="C25" s="1"/>
      <c r="D25" s="2" t="s">
        <v>171</v>
      </c>
      <c r="E25" s="95">
        <v>12358</v>
      </c>
      <c r="F25" s="246">
        <v>10779.19</v>
      </c>
      <c r="G25" s="102">
        <f t="shared" si="0"/>
        <v>87.2243890597184</v>
      </c>
    </row>
    <row r="26" spans="1:7" ht="12.75" customHeight="1">
      <c r="A26" s="20"/>
      <c r="B26" s="204"/>
      <c r="C26" s="22" t="s">
        <v>172</v>
      </c>
      <c r="D26" s="23" t="s">
        <v>173</v>
      </c>
      <c r="E26" s="87">
        <v>12358</v>
      </c>
      <c r="F26" s="242">
        <v>10779.19</v>
      </c>
      <c r="G26" s="176">
        <f t="shared" si="0"/>
        <v>87.2243890597184</v>
      </c>
    </row>
    <row r="27" spans="1:7" ht="28.5" customHeight="1">
      <c r="A27" s="9">
        <v>400</v>
      </c>
      <c r="B27" s="10"/>
      <c r="C27" s="19"/>
      <c r="D27" s="11" t="s">
        <v>32</v>
      </c>
      <c r="E27" s="94">
        <f>SUM(E28)</f>
        <v>145350</v>
      </c>
      <c r="F27" s="247">
        <v>99870.9</v>
      </c>
      <c r="G27" s="195">
        <f t="shared" si="0"/>
        <v>68.71062951496387</v>
      </c>
    </row>
    <row r="28" spans="1:7" ht="12.75" customHeight="1">
      <c r="A28" s="12"/>
      <c r="B28" s="21">
        <v>40001</v>
      </c>
      <c r="C28" s="1"/>
      <c r="D28" s="2" t="s">
        <v>33</v>
      </c>
      <c r="E28" s="95">
        <v>145350</v>
      </c>
      <c r="F28" s="248">
        <v>99870.9</v>
      </c>
      <c r="G28" s="205">
        <f aca="true" t="shared" si="1" ref="G28:G36">PRODUCT(F28/E28)*100</f>
        <v>68.71062951496387</v>
      </c>
    </row>
    <row r="29" spans="1:7" ht="12.75">
      <c r="A29" s="15"/>
      <c r="B29" s="24"/>
      <c r="C29" s="25" t="s">
        <v>34</v>
      </c>
      <c r="D29" s="26" t="s">
        <v>174</v>
      </c>
      <c r="E29" s="92">
        <v>145350</v>
      </c>
      <c r="F29" s="242">
        <v>99870.9</v>
      </c>
      <c r="G29" s="176">
        <f t="shared" si="1"/>
        <v>68.71062951496387</v>
      </c>
    </row>
    <row r="30" spans="1:7" ht="14.25">
      <c r="A30" s="27">
        <v>600</v>
      </c>
      <c r="B30" s="28"/>
      <c r="C30" s="29"/>
      <c r="D30" s="30" t="s">
        <v>35</v>
      </c>
      <c r="E30" s="182">
        <v>3146393</v>
      </c>
      <c r="F30" s="247">
        <v>1628645.57</v>
      </c>
      <c r="G30" s="195">
        <f t="shared" si="1"/>
        <v>51.76230591664805</v>
      </c>
    </row>
    <row r="31" spans="1:7" ht="12.75" customHeight="1">
      <c r="A31" s="31"/>
      <c r="B31" s="32">
        <v>60014</v>
      </c>
      <c r="C31" s="3"/>
      <c r="D31" s="4" t="s">
        <v>36</v>
      </c>
      <c r="E31" s="109">
        <f>SUM(E32:E40)</f>
        <v>3146393</v>
      </c>
      <c r="F31" s="249">
        <f>SUM(F32:F40)</f>
        <v>1628645.57</v>
      </c>
      <c r="G31" s="206">
        <f t="shared" si="1"/>
        <v>51.76230591664805</v>
      </c>
    </row>
    <row r="32" spans="1:7" ht="12.75" customHeight="1">
      <c r="A32" s="44"/>
      <c r="B32" s="61"/>
      <c r="C32" s="33" t="s">
        <v>37</v>
      </c>
      <c r="D32" s="34" t="s">
        <v>38</v>
      </c>
      <c r="E32" s="89">
        <v>1150</v>
      </c>
      <c r="F32" s="250">
        <v>860</v>
      </c>
      <c r="G32" s="98">
        <f t="shared" si="1"/>
        <v>74.78260869565217</v>
      </c>
    </row>
    <row r="33" spans="1:7" ht="37.5" customHeight="1">
      <c r="A33" s="44"/>
      <c r="B33" s="15"/>
      <c r="C33" s="25" t="s">
        <v>39</v>
      </c>
      <c r="D33" s="26" t="s">
        <v>40</v>
      </c>
      <c r="E33" s="88">
        <v>13000</v>
      </c>
      <c r="F33" s="251">
        <v>6658.66</v>
      </c>
      <c r="G33" s="100">
        <f t="shared" si="1"/>
        <v>51.220461538461535</v>
      </c>
    </row>
    <row r="34" spans="1:7" ht="12.75" customHeight="1">
      <c r="A34" s="44"/>
      <c r="B34" s="15"/>
      <c r="C34" s="25" t="s">
        <v>138</v>
      </c>
      <c r="D34" s="26" t="s">
        <v>139</v>
      </c>
      <c r="E34" s="88">
        <v>2100</v>
      </c>
      <c r="F34" s="251">
        <v>2100</v>
      </c>
      <c r="G34" s="100">
        <f t="shared" si="1"/>
        <v>100</v>
      </c>
    </row>
    <row r="35" spans="1:7" ht="12.75" customHeight="1">
      <c r="A35" s="44"/>
      <c r="B35" s="15"/>
      <c r="C35" s="25" t="s">
        <v>58</v>
      </c>
      <c r="D35" s="26" t="s">
        <v>59</v>
      </c>
      <c r="E35" s="88">
        <v>100</v>
      </c>
      <c r="F35" s="251">
        <v>0</v>
      </c>
      <c r="G35" s="100">
        <f t="shared" si="1"/>
        <v>0</v>
      </c>
    </row>
    <row r="36" spans="1:7" ht="12.75" customHeight="1">
      <c r="A36" s="44"/>
      <c r="B36" s="15"/>
      <c r="C36" s="25" t="s">
        <v>41</v>
      </c>
      <c r="D36" s="26" t="s">
        <v>42</v>
      </c>
      <c r="E36" s="88">
        <v>30235</v>
      </c>
      <c r="F36" s="251">
        <v>9867.31</v>
      </c>
      <c r="G36" s="100">
        <f t="shared" si="1"/>
        <v>32.635389449313706</v>
      </c>
    </row>
    <row r="37" spans="1:7" ht="37.5" customHeight="1">
      <c r="A37" s="44"/>
      <c r="B37" s="15"/>
      <c r="C37" s="25" t="s">
        <v>130</v>
      </c>
      <c r="D37" s="26" t="s">
        <v>131</v>
      </c>
      <c r="E37" s="88">
        <v>80000</v>
      </c>
      <c r="F37" s="251">
        <v>0</v>
      </c>
      <c r="G37" s="100">
        <f aca="true" t="shared" si="2" ref="G37:G68">PRODUCT(F37/E37)*100</f>
        <v>0</v>
      </c>
    </row>
    <row r="38" spans="1:7" ht="37.5" customHeight="1">
      <c r="A38" s="44"/>
      <c r="B38" s="15"/>
      <c r="C38" s="25" t="s">
        <v>132</v>
      </c>
      <c r="D38" s="26" t="s">
        <v>175</v>
      </c>
      <c r="E38" s="88">
        <v>883475</v>
      </c>
      <c r="F38" s="278">
        <v>883474.54</v>
      </c>
      <c r="G38" s="100">
        <f t="shared" si="2"/>
        <v>99.9999479328787</v>
      </c>
    </row>
    <row r="39" spans="1:7" ht="37.5" customHeight="1">
      <c r="A39" s="46"/>
      <c r="B39" s="46"/>
      <c r="C39" s="47" t="s">
        <v>43</v>
      </c>
      <c r="D39" s="301" t="s">
        <v>44</v>
      </c>
      <c r="E39" s="108">
        <v>2018536</v>
      </c>
      <c r="F39" s="284">
        <v>607889</v>
      </c>
      <c r="G39" s="99">
        <f t="shared" si="2"/>
        <v>30.115341019431906</v>
      </c>
    </row>
    <row r="40" spans="1:7" ht="26.25" customHeight="1">
      <c r="A40" s="46"/>
      <c r="B40" s="35"/>
      <c r="C40" s="22" t="s">
        <v>133</v>
      </c>
      <c r="D40" s="23" t="s">
        <v>134</v>
      </c>
      <c r="E40" s="87">
        <v>117797</v>
      </c>
      <c r="F40" s="253">
        <v>117796.06</v>
      </c>
      <c r="G40" s="99">
        <f t="shared" si="2"/>
        <v>99.9992020170293</v>
      </c>
    </row>
    <row r="41" spans="1:7" ht="14.25">
      <c r="A41" s="27">
        <v>700</v>
      </c>
      <c r="B41" s="10"/>
      <c r="C41" s="37"/>
      <c r="D41" s="38" t="s">
        <v>8</v>
      </c>
      <c r="E41" s="129">
        <v>39876</v>
      </c>
      <c r="F41" s="254">
        <v>34756.79</v>
      </c>
      <c r="G41" s="207">
        <f t="shared" si="2"/>
        <v>87.1621777510282</v>
      </c>
    </row>
    <row r="42" spans="1:7" ht="12.75" customHeight="1">
      <c r="A42" s="31"/>
      <c r="B42" s="66">
        <v>70005</v>
      </c>
      <c r="C42" s="49"/>
      <c r="D42" s="4" t="s">
        <v>9</v>
      </c>
      <c r="E42" s="109">
        <f>SUM(E43:E46)</f>
        <v>39876</v>
      </c>
      <c r="F42" s="297">
        <f>SUM(F43:F46)</f>
        <v>34756.79</v>
      </c>
      <c r="G42" s="102">
        <f t="shared" si="2"/>
        <v>87.1621777510282</v>
      </c>
    </row>
    <row r="43" spans="1:7" ht="24">
      <c r="A43" s="39"/>
      <c r="B43" s="186"/>
      <c r="C43" s="43" t="s">
        <v>45</v>
      </c>
      <c r="D43" s="69" t="s">
        <v>46</v>
      </c>
      <c r="E43" s="106">
        <v>466</v>
      </c>
      <c r="F43" s="244">
        <v>465.9</v>
      </c>
      <c r="G43" s="104">
        <f t="shared" si="2"/>
        <v>99.97854077253218</v>
      </c>
    </row>
    <row r="44" spans="1:7" ht="48">
      <c r="A44" s="41"/>
      <c r="B44" s="44"/>
      <c r="C44" s="45" t="s">
        <v>39</v>
      </c>
      <c r="D44" s="58" t="s">
        <v>40</v>
      </c>
      <c r="E44" s="88">
        <v>410</v>
      </c>
      <c r="F44" s="256">
        <v>410</v>
      </c>
      <c r="G44" s="97">
        <f t="shared" si="2"/>
        <v>100</v>
      </c>
    </row>
    <row r="45" spans="1:7" ht="36">
      <c r="A45" s="44"/>
      <c r="B45" s="44"/>
      <c r="C45" s="45" t="s">
        <v>22</v>
      </c>
      <c r="D45" s="58" t="s">
        <v>7</v>
      </c>
      <c r="E45" s="88">
        <v>19000</v>
      </c>
      <c r="F45" s="256">
        <v>19000</v>
      </c>
      <c r="G45" s="97">
        <f t="shared" si="2"/>
        <v>100</v>
      </c>
    </row>
    <row r="46" spans="1:7" ht="35.25" customHeight="1">
      <c r="A46" s="46"/>
      <c r="B46" s="46"/>
      <c r="C46" s="47" t="s">
        <v>60</v>
      </c>
      <c r="D46" s="52" t="s">
        <v>137</v>
      </c>
      <c r="E46" s="93">
        <v>20000</v>
      </c>
      <c r="F46" s="289">
        <v>14880.89</v>
      </c>
      <c r="G46" s="105">
        <f t="shared" si="2"/>
        <v>74.40445</v>
      </c>
    </row>
    <row r="47" spans="1:7" ht="14.25" customHeight="1">
      <c r="A47" s="20">
        <v>710</v>
      </c>
      <c r="B47" s="53"/>
      <c r="C47" s="19"/>
      <c r="D47" s="11" t="s">
        <v>10</v>
      </c>
      <c r="E47" s="94">
        <f>SUM(E48,E50,E52)</f>
        <v>224050</v>
      </c>
      <c r="F47" s="238">
        <f>SUM(F48,F50,F52)</f>
        <v>117753</v>
      </c>
      <c r="G47" s="85">
        <f>PRODUCT(F47/E47)*100</f>
        <v>52.556572193706764</v>
      </c>
    </row>
    <row r="48" spans="1:7" ht="12.75">
      <c r="A48" s="55"/>
      <c r="B48" s="48">
        <v>71013</v>
      </c>
      <c r="C48" s="49"/>
      <c r="D48" s="4" t="s">
        <v>157</v>
      </c>
      <c r="E48" s="109">
        <v>30000</v>
      </c>
      <c r="F48" s="240">
        <v>15000</v>
      </c>
      <c r="G48" s="101">
        <f t="shared" si="2"/>
        <v>50</v>
      </c>
    </row>
    <row r="49" spans="1:7" ht="36" customHeight="1">
      <c r="A49" s="15"/>
      <c r="B49" s="36"/>
      <c r="C49" s="22" t="s">
        <v>22</v>
      </c>
      <c r="D49" s="23" t="s">
        <v>7</v>
      </c>
      <c r="E49" s="87">
        <v>30000</v>
      </c>
      <c r="F49" s="257">
        <v>15000</v>
      </c>
      <c r="G49" s="99">
        <f t="shared" si="2"/>
        <v>50</v>
      </c>
    </row>
    <row r="50" spans="1:7" ht="12.75" customHeight="1">
      <c r="A50" s="39"/>
      <c r="B50" s="21">
        <v>71014</v>
      </c>
      <c r="C50" s="1"/>
      <c r="D50" s="2" t="s">
        <v>11</v>
      </c>
      <c r="E50" s="184">
        <v>35000</v>
      </c>
      <c r="F50" s="258">
        <v>17502</v>
      </c>
      <c r="G50" s="203">
        <f t="shared" si="2"/>
        <v>50.005714285714284</v>
      </c>
    </row>
    <row r="51" spans="1:7" ht="36">
      <c r="A51" s="15"/>
      <c r="B51" s="36"/>
      <c r="C51" s="22" t="s">
        <v>22</v>
      </c>
      <c r="D51" s="23" t="s">
        <v>7</v>
      </c>
      <c r="E51" s="87">
        <v>35000</v>
      </c>
      <c r="F51" s="298">
        <v>17502</v>
      </c>
      <c r="G51" s="196">
        <f t="shared" si="2"/>
        <v>50.005714285714284</v>
      </c>
    </row>
    <row r="52" spans="1:7" ht="12.75" customHeight="1">
      <c r="A52" s="12"/>
      <c r="B52" s="13">
        <v>71015</v>
      </c>
      <c r="C52" s="144"/>
      <c r="D52" s="145" t="s">
        <v>12</v>
      </c>
      <c r="E52" s="185">
        <f>SUM(E53:E55)</f>
        <v>159050</v>
      </c>
      <c r="F52" s="244">
        <f>SUM(F53:F55)</f>
        <v>85251</v>
      </c>
      <c r="G52" s="104">
        <f t="shared" si="2"/>
        <v>53.60012574662056</v>
      </c>
    </row>
    <row r="53" spans="1:7" ht="12.75" customHeight="1">
      <c r="A53" s="12"/>
      <c r="B53" s="186"/>
      <c r="C53" s="62" t="s">
        <v>58</v>
      </c>
      <c r="D53" s="63" t="s">
        <v>59</v>
      </c>
      <c r="E53" s="89">
        <v>50</v>
      </c>
      <c r="F53" s="244">
        <v>0</v>
      </c>
      <c r="G53" s="104">
        <f t="shared" si="2"/>
        <v>0</v>
      </c>
    </row>
    <row r="54" spans="1:7" ht="36">
      <c r="A54" s="15"/>
      <c r="B54" s="187"/>
      <c r="C54" s="57" t="s">
        <v>22</v>
      </c>
      <c r="D54" s="34" t="s">
        <v>7</v>
      </c>
      <c r="E54" s="90">
        <v>155000</v>
      </c>
      <c r="F54" s="256">
        <v>85251</v>
      </c>
      <c r="G54" s="97">
        <f t="shared" si="2"/>
        <v>55.000645161290315</v>
      </c>
    </row>
    <row r="55" spans="1:7" ht="38.25" customHeight="1">
      <c r="A55" s="35"/>
      <c r="B55" s="188"/>
      <c r="C55" s="51" t="s">
        <v>135</v>
      </c>
      <c r="D55" s="64" t="s">
        <v>136</v>
      </c>
      <c r="E55" s="91">
        <v>4000</v>
      </c>
      <c r="F55" s="291">
        <v>0</v>
      </c>
      <c r="G55" s="305">
        <f t="shared" si="2"/>
        <v>0</v>
      </c>
    </row>
    <row r="56" spans="1:7" ht="14.25" customHeight="1">
      <c r="A56" s="53">
        <v>750</v>
      </c>
      <c r="B56" s="53"/>
      <c r="C56" s="133"/>
      <c r="D56" s="134" t="s">
        <v>13</v>
      </c>
      <c r="E56" s="189">
        <f>SUM(E57,E60,E69,E71)</f>
        <v>1709477</v>
      </c>
      <c r="F56" s="259">
        <f>SUM(F57,F60,F69,F71)</f>
        <v>775663.1799999999</v>
      </c>
      <c r="G56" s="85">
        <f t="shared" si="2"/>
        <v>45.37429751906577</v>
      </c>
    </row>
    <row r="57" spans="1:7" ht="12.75" customHeight="1">
      <c r="A57" s="55"/>
      <c r="B57" s="32">
        <v>75011</v>
      </c>
      <c r="C57" s="82"/>
      <c r="D57" s="68" t="s">
        <v>14</v>
      </c>
      <c r="E57" s="143">
        <f>SUM(E58:E59)</f>
        <v>94949</v>
      </c>
      <c r="F57" s="260">
        <f>SUM(F58:F59)</f>
        <v>51010</v>
      </c>
      <c r="G57" s="102">
        <f t="shared" si="2"/>
        <v>53.72357792077852</v>
      </c>
    </row>
    <row r="58" spans="1:7" ht="36" customHeight="1">
      <c r="A58" s="44"/>
      <c r="B58" s="61"/>
      <c r="C58" s="33" t="s">
        <v>22</v>
      </c>
      <c r="D58" s="63" t="s">
        <v>48</v>
      </c>
      <c r="E58" s="136">
        <v>91953</v>
      </c>
      <c r="F58" s="251">
        <v>49511</v>
      </c>
      <c r="G58" s="100">
        <f t="shared" si="2"/>
        <v>53.84381151240307</v>
      </c>
    </row>
    <row r="59" spans="1:7" ht="36">
      <c r="A59" s="44"/>
      <c r="B59" s="35"/>
      <c r="C59" s="22" t="s">
        <v>49</v>
      </c>
      <c r="D59" s="64" t="s">
        <v>176</v>
      </c>
      <c r="E59" s="108">
        <v>2996</v>
      </c>
      <c r="F59" s="251">
        <v>1499</v>
      </c>
      <c r="G59" s="100">
        <f t="shared" si="2"/>
        <v>50.033377837116156</v>
      </c>
    </row>
    <row r="60" spans="1:7" ht="12.75" customHeight="1">
      <c r="A60" s="314"/>
      <c r="B60" s="60">
        <v>75020</v>
      </c>
      <c r="C60" s="1"/>
      <c r="D60" s="2" t="s">
        <v>51</v>
      </c>
      <c r="E60" s="95">
        <f>SUM(E61:E68)</f>
        <v>1579028</v>
      </c>
      <c r="F60" s="262">
        <f>SUM(F61:F68)</f>
        <v>696861.35</v>
      </c>
      <c r="G60" s="196">
        <f t="shared" si="2"/>
        <v>44.132298477291094</v>
      </c>
    </row>
    <row r="61" spans="1:7" ht="12.75" customHeight="1">
      <c r="A61" s="314"/>
      <c r="B61" s="24"/>
      <c r="C61" s="25" t="s">
        <v>52</v>
      </c>
      <c r="D61" s="26" t="s">
        <v>53</v>
      </c>
      <c r="E61" s="88">
        <v>1430823</v>
      </c>
      <c r="F61" s="263">
        <v>599890</v>
      </c>
      <c r="G61" s="98">
        <f t="shared" si="2"/>
        <v>41.92622008452478</v>
      </c>
    </row>
    <row r="62" spans="1:7" ht="12.75" customHeight="1">
      <c r="A62" s="56"/>
      <c r="B62" s="24"/>
      <c r="C62" s="25" t="s">
        <v>54</v>
      </c>
      <c r="D62" s="26" t="s">
        <v>55</v>
      </c>
      <c r="E62" s="88">
        <v>30000</v>
      </c>
      <c r="F62" s="261">
        <v>32708.5</v>
      </c>
      <c r="G62" s="100">
        <f t="shared" si="2"/>
        <v>109.02833333333332</v>
      </c>
    </row>
    <row r="63" spans="1:7" ht="12.75" customHeight="1">
      <c r="A63" s="56"/>
      <c r="B63" s="15"/>
      <c r="C63" s="57" t="s">
        <v>37</v>
      </c>
      <c r="D63" s="58" t="s">
        <v>38</v>
      </c>
      <c r="E63" s="88">
        <v>1000</v>
      </c>
      <c r="F63" s="261">
        <v>937.08</v>
      </c>
      <c r="G63" s="100">
        <f t="shared" si="2"/>
        <v>93.708</v>
      </c>
    </row>
    <row r="64" spans="1:7" ht="48.75" customHeight="1">
      <c r="A64" s="56"/>
      <c r="B64" s="24"/>
      <c r="C64" s="25" t="s">
        <v>39</v>
      </c>
      <c r="D64" s="26" t="s">
        <v>40</v>
      </c>
      <c r="E64" s="88">
        <v>13000</v>
      </c>
      <c r="F64" s="251">
        <v>3457.86</v>
      </c>
      <c r="G64" s="100">
        <f t="shared" si="2"/>
        <v>26.598923076923075</v>
      </c>
    </row>
    <row r="65" spans="1:7" ht="12.75" customHeight="1">
      <c r="A65" s="56"/>
      <c r="B65" s="24"/>
      <c r="C65" s="25" t="s">
        <v>56</v>
      </c>
      <c r="D65" s="26" t="s">
        <v>57</v>
      </c>
      <c r="E65" s="88">
        <v>1500</v>
      </c>
      <c r="F65" s="261">
        <v>502.42</v>
      </c>
      <c r="G65" s="100">
        <f t="shared" si="2"/>
        <v>33.49466666666667</v>
      </c>
    </row>
    <row r="66" spans="1:7" ht="12.75" customHeight="1">
      <c r="A66" s="59"/>
      <c r="B66" s="15"/>
      <c r="C66" s="57" t="s">
        <v>34</v>
      </c>
      <c r="D66" s="58" t="s">
        <v>174</v>
      </c>
      <c r="E66" s="88">
        <v>3000</v>
      </c>
      <c r="F66" s="251">
        <v>2010.24</v>
      </c>
      <c r="G66" s="100">
        <f t="shared" si="2"/>
        <v>67.008</v>
      </c>
    </row>
    <row r="67" spans="1:7" ht="13.5" customHeight="1">
      <c r="A67" s="56"/>
      <c r="B67" s="24"/>
      <c r="C67" s="25" t="s">
        <v>58</v>
      </c>
      <c r="D67" s="26" t="s">
        <v>59</v>
      </c>
      <c r="E67" s="88">
        <v>35000</v>
      </c>
      <c r="F67" s="252">
        <v>2058.86</v>
      </c>
      <c r="G67" s="100">
        <f t="shared" si="2"/>
        <v>5.8824571428571435</v>
      </c>
    </row>
    <row r="68" spans="1:7" ht="12.75" customHeight="1">
      <c r="A68" s="56"/>
      <c r="B68" s="24"/>
      <c r="C68" s="25" t="s">
        <v>41</v>
      </c>
      <c r="D68" s="26" t="s">
        <v>42</v>
      </c>
      <c r="E68" s="88">
        <v>64705</v>
      </c>
      <c r="F68" s="264">
        <v>55296.39</v>
      </c>
      <c r="G68" s="99">
        <f t="shared" si="2"/>
        <v>85.45922262576308</v>
      </c>
    </row>
    <row r="69" spans="1:7" ht="12.75" customHeight="1">
      <c r="A69" s="56"/>
      <c r="B69" s="66">
        <v>75045</v>
      </c>
      <c r="C69" s="49"/>
      <c r="D69" s="4" t="s">
        <v>15</v>
      </c>
      <c r="E69" s="109">
        <v>25500</v>
      </c>
      <c r="F69" s="265">
        <v>20935</v>
      </c>
      <c r="G69" s="208">
        <f aca="true" t="shared" si="3" ref="G69:G100">PRODUCT(F69/E69)*100</f>
        <v>82.09803921568627</v>
      </c>
    </row>
    <row r="70" spans="1:7" ht="36">
      <c r="A70" s="39"/>
      <c r="B70" s="24"/>
      <c r="C70" s="25" t="s">
        <v>22</v>
      </c>
      <c r="D70" s="26" t="s">
        <v>7</v>
      </c>
      <c r="E70" s="92">
        <v>25500</v>
      </c>
      <c r="F70" s="230">
        <v>20935</v>
      </c>
      <c r="G70" s="101">
        <f t="shared" si="3"/>
        <v>82.09803921568627</v>
      </c>
    </row>
    <row r="71" spans="1:7" ht="12.75" customHeight="1">
      <c r="A71" s="56"/>
      <c r="B71" s="48" t="s">
        <v>177</v>
      </c>
      <c r="C71" s="49"/>
      <c r="D71" s="4" t="s">
        <v>178</v>
      </c>
      <c r="E71" s="109">
        <f>SUM(E72:E73)</f>
        <v>10000</v>
      </c>
      <c r="F71" s="224">
        <f>SUM(F72,F73)</f>
        <v>6856.83</v>
      </c>
      <c r="G71" s="196">
        <f t="shared" si="3"/>
        <v>68.56830000000001</v>
      </c>
    </row>
    <row r="72" spans="1:7" ht="12.75">
      <c r="A72" s="15"/>
      <c r="B72" s="24"/>
      <c r="C72" s="25" t="s">
        <v>56</v>
      </c>
      <c r="D72" s="26" t="s">
        <v>57</v>
      </c>
      <c r="E72" s="88">
        <v>2000</v>
      </c>
      <c r="F72" s="266">
        <v>1239.44</v>
      </c>
      <c r="G72" s="104">
        <f t="shared" si="3"/>
        <v>61.97200000000001</v>
      </c>
    </row>
    <row r="73" spans="1:7" ht="12.75">
      <c r="A73" s="35"/>
      <c r="B73" s="36"/>
      <c r="C73" s="22" t="s">
        <v>34</v>
      </c>
      <c r="D73" s="23" t="s">
        <v>174</v>
      </c>
      <c r="E73" s="93">
        <v>8000</v>
      </c>
      <c r="F73" s="257">
        <v>5617.39</v>
      </c>
      <c r="G73" s="105">
        <f t="shared" si="3"/>
        <v>70.217375</v>
      </c>
    </row>
    <row r="74" spans="1:7" ht="28.5">
      <c r="A74" s="9">
        <v>754</v>
      </c>
      <c r="B74" s="70"/>
      <c r="C74" s="300"/>
      <c r="D74" s="38" t="s">
        <v>16</v>
      </c>
      <c r="E74" s="183">
        <f>SUM(E75,E79,E81)</f>
        <v>2658314</v>
      </c>
      <c r="F74" s="267">
        <f>SUM(F75,F79,F81)</f>
        <v>1688081</v>
      </c>
      <c r="G74" s="85">
        <f>PRODUCT(F74/E74)*100</f>
        <v>63.501941456125955</v>
      </c>
    </row>
    <row r="75" spans="1:7" ht="12.75">
      <c r="A75" s="39"/>
      <c r="B75" s="55">
        <v>75411</v>
      </c>
      <c r="C75" s="142"/>
      <c r="D75" s="68" t="s">
        <v>62</v>
      </c>
      <c r="E75" s="143">
        <f>SUM(E76:E78)</f>
        <v>2657314</v>
      </c>
      <c r="F75" s="268">
        <f>SUM(F76:F78)</f>
        <v>1687081</v>
      </c>
      <c r="G75" s="196">
        <f t="shared" si="3"/>
        <v>63.48820651229023</v>
      </c>
    </row>
    <row r="76" spans="1:7" ht="12.75">
      <c r="A76" s="41"/>
      <c r="B76" s="42"/>
      <c r="C76" s="43" t="s">
        <v>58</v>
      </c>
      <c r="D76" s="69" t="s">
        <v>59</v>
      </c>
      <c r="E76" s="89">
        <v>200</v>
      </c>
      <c r="F76" s="244">
        <v>0</v>
      </c>
      <c r="G76" s="104">
        <f t="shared" si="3"/>
        <v>0</v>
      </c>
    </row>
    <row r="77" spans="1:7" ht="36">
      <c r="A77" s="44"/>
      <c r="B77" s="44"/>
      <c r="C77" s="45" t="s">
        <v>22</v>
      </c>
      <c r="D77" s="58" t="s">
        <v>7</v>
      </c>
      <c r="E77" s="90">
        <v>2605114</v>
      </c>
      <c r="F77" s="256">
        <v>1677081</v>
      </c>
      <c r="G77" s="97">
        <f t="shared" si="3"/>
        <v>64.37649177732722</v>
      </c>
    </row>
    <row r="78" spans="1:7" ht="38.25" customHeight="1">
      <c r="A78" s="44"/>
      <c r="B78" s="44"/>
      <c r="C78" s="45" t="s">
        <v>43</v>
      </c>
      <c r="D78" s="52" t="s">
        <v>44</v>
      </c>
      <c r="E78" s="88">
        <v>52000</v>
      </c>
      <c r="F78" s="257">
        <v>10000</v>
      </c>
      <c r="G78" s="105">
        <f t="shared" si="3"/>
        <v>19.230769230769234</v>
      </c>
    </row>
    <row r="79" spans="1:7" ht="12.75">
      <c r="A79" s="15"/>
      <c r="B79" s="48" t="s">
        <v>63</v>
      </c>
      <c r="C79" s="3"/>
      <c r="D79" s="4" t="s">
        <v>64</v>
      </c>
      <c r="E79" s="109">
        <v>400</v>
      </c>
      <c r="F79" s="245">
        <v>400</v>
      </c>
      <c r="G79" s="203">
        <f t="shared" si="3"/>
        <v>100</v>
      </c>
    </row>
    <row r="80" spans="1:7" ht="36">
      <c r="A80" s="15"/>
      <c r="B80" s="36"/>
      <c r="C80" s="22" t="s">
        <v>22</v>
      </c>
      <c r="D80" s="23" t="s">
        <v>7</v>
      </c>
      <c r="E80" s="87">
        <v>400</v>
      </c>
      <c r="F80" s="257">
        <v>400</v>
      </c>
      <c r="G80" s="99">
        <f t="shared" si="3"/>
        <v>100</v>
      </c>
    </row>
    <row r="81" spans="1:7" ht="12.75" customHeight="1">
      <c r="A81" s="15"/>
      <c r="B81" s="21" t="s">
        <v>65</v>
      </c>
      <c r="C81" s="1"/>
      <c r="D81" s="2" t="s">
        <v>61</v>
      </c>
      <c r="E81" s="95">
        <v>600</v>
      </c>
      <c r="F81" s="248">
        <v>600</v>
      </c>
      <c r="G81" s="102">
        <f t="shared" si="3"/>
        <v>100</v>
      </c>
    </row>
    <row r="82" spans="1:7" ht="36">
      <c r="A82" s="15"/>
      <c r="B82" s="36"/>
      <c r="C82" s="22" t="s">
        <v>66</v>
      </c>
      <c r="D82" s="23" t="s">
        <v>67</v>
      </c>
      <c r="E82" s="87">
        <v>600</v>
      </c>
      <c r="F82" s="269">
        <v>600</v>
      </c>
      <c r="G82" s="175">
        <f t="shared" si="3"/>
        <v>100</v>
      </c>
    </row>
    <row r="83" spans="1:7" ht="57">
      <c r="A83" s="198">
        <v>756</v>
      </c>
      <c r="B83" s="10"/>
      <c r="C83" s="19"/>
      <c r="D83" s="11" t="s">
        <v>68</v>
      </c>
      <c r="E83" s="94">
        <f>SUM(E84,E86)</f>
        <v>2475001</v>
      </c>
      <c r="F83" s="267">
        <f>SUM(F84,F86)</f>
        <v>1080101.94</v>
      </c>
      <c r="G83" s="85">
        <f t="shared" si="3"/>
        <v>43.64046479173139</v>
      </c>
    </row>
    <row r="84" spans="1:7" ht="26.25" customHeight="1">
      <c r="A84" s="198"/>
      <c r="B84" s="49" t="s">
        <v>179</v>
      </c>
      <c r="C84" s="49"/>
      <c r="D84" s="4" t="s">
        <v>180</v>
      </c>
      <c r="E84" s="109">
        <v>2005</v>
      </c>
      <c r="F84" s="296">
        <v>2238.13</v>
      </c>
      <c r="G84" s="208">
        <f t="shared" si="3"/>
        <v>111.6274314214464</v>
      </c>
    </row>
    <row r="85" spans="1:7" ht="24" customHeight="1">
      <c r="A85" s="190"/>
      <c r="B85" s="36"/>
      <c r="C85" s="22" t="s">
        <v>181</v>
      </c>
      <c r="D85" s="23" t="s">
        <v>182</v>
      </c>
      <c r="E85" s="87">
        <v>2005</v>
      </c>
      <c r="F85" s="230">
        <v>2238.13</v>
      </c>
      <c r="G85" s="101">
        <f t="shared" si="3"/>
        <v>111.6274314214464</v>
      </c>
    </row>
    <row r="86" spans="1:7" ht="25.5">
      <c r="A86" s="56"/>
      <c r="B86" s="21">
        <v>75622</v>
      </c>
      <c r="C86" s="1"/>
      <c r="D86" s="2" t="s">
        <v>69</v>
      </c>
      <c r="E86" s="95">
        <f>SUM(E87:E88)</f>
        <v>2472996</v>
      </c>
      <c r="F86" s="249">
        <f>SUM(F87,F88)</f>
        <v>1077863.81</v>
      </c>
      <c r="G86" s="209">
        <f t="shared" si="3"/>
        <v>43.585343850131586</v>
      </c>
    </row>
    <row r="87" spans="1:7" ht="12.75" customHeight="1">
      <c r="A87" s="15"/>
      <c r="B87" s="141"/>
      <c r="C87" s="25" t="s">
        <v>70</v>
      </c>
      <c r="D87" s="26" t="s">
        <v>71</v>
      </c>
      <c r="E87" s="88">
        <v>2422996</v>
      </c>
      <c r="F87" s="266">
        <v>1025102</v>
      </c>
      <c r="G87" s="104">
        <f t="shared" si="3"/>
        <v>42.307209751893936</v>
      </c>
    </row>
    <row r="88" spans="1:7" ht="12.75">
      <c r="A88" s="35"/>
      <c r="B88" s="36"/>
      <c r="C88" s="51" t="s">
        <v>72</v>
      </c>
      <c r="D88" s="52" t="s">
        <v>73</v>
      </c>
      <c r="E88" s="91">
        <v>50000</v>
      </c>
      <c r="F88" s="257">
        <v>52761.81</v>
      </c>
      <c r="G88" s="105">
        <f t="shared" si="3"/>
        <v>105.52362</v>
      </c>
    </row>
    <row r="89" spans="1:7" ht="14.25" customHeight="1">
      <c r="A89" s="20">
        <v>758</v>
      </c>
      <c r="B89" s="10"/>
      <c r="C89" s="19"/>
      <c r="D89" s="11" t="s">
        <v>74</v>
      </c>
      <c r="E89" s="94">
        <f>SUM(E90,E92,E94,E96)</f>
        <v>16714442</v>
      </c>
      <c r="F89" s="254">
        <f>SUM(F90,F92,F94,F96)</f>
        <v>10156826</v>
      </c>
      <c r="G89" s="207">
        <f t="shared" si="3"/>
        <v>60.766766847496314</v>
      </c>
    </row>
    <row r="90" spans="1:7" ht="12.75" customHeight="1">
      <c r="A90" s="177"/>
      <c r="B90" s="48">
        <v>75801</v>
      </c>
      <c r="C90" s="49"/>
      <c r="D90" s="4" t="s">
        <v>75</v>
      </c>
      <c r="E90" s="109">
        <v>12779900</v>
      </c>
      <c r="F90" s="245">
        <v>7864553</v>
      </c>
      <c r="G90" s="102">
        <f t="shared" si="3"/>
        <v>61.53845491748762</v>
      </c>
    </row>
    <row r="91" spans="1:7" ht="12.75" customHeight="1">
      <c r="A91" s="56"/>
      <c r="B91" s="36"/>
      <c r="C91" s="22" t="s">
        <v>76</v>
      </c>
      <c r="D91" s="23" t="s">
        <v>77</v>
      </c>
      <c r="E91" s="87">
        <v>12779900</v>
      </c>
      <c r="F91" s="242">
        <v>7864553</v>
      </c>
      <c r="G91" s="101">
        <f t="shared" si="3"/>
        <v>61.53845491748762</v>
      </c>
    </row>
    <row r="92" spans="1:7" ht="25.5">
      <c r="A92" s="56"/>
      <c r="B92" s="21" t="s">
        <v>78</v>
      </c>
      <c r="C92" s="1"/>
      <c r="D92" s="2" t="s">
        <v>79</v>
      </c>
      <c r="E92" s="95">
        <v>650000</v>
      </c>
      <c r="F92" s="239">
        <v>650000</v>
      </c>
      <c r="G92" s="102">
        <f t="shared" si="3"/>
        <v>100</v>
      </c>
    </row>
    <row r="93" spans="1:7" ht="12.75" customHeight="1">
      <c r="A93" s="56"/>
      <c r="B93" s="36"/>
      <c r="C93" s="22" t="s">
        <v>194</v>
      </c>
      <c r="D93" s="23" t="s">
        <v>77</v>
      </c>
      <c r="E93" s="87">
        <v>650000</v>
      </c>
      <c r="F93" s="242">
        <v>650000</v>
      </c>
      <c r="G93" s="101">
        <f t="shared" si="3"/>
        <v>100</v>
      </c>
    </row>
    <row r="94" spans="1:7" ht="12.75" customHeight="1">
      <c r="A94" s="56"/>
      <c r="B94" s="21">
        <v>75803</v>
      </c>
      <c r="C94" s="1"/>
      <c r="D94" s="2" t="s">
        <v>80</v>
      </c>
      <c r="E94" s="95">
        <v>2093935</v>
      </c>
      <c r="F94" s="241">
        <v>1046970</v>
      </c>
      <c r="G94" s="102">
        <f t="shared" si="3"/>
        <v>50.00011939243577</v>
      </c>
    </row>
    <row r="95" spans="1:7" ht="12.75" customHeight="1">
      <c r="A95" s="15"/>
      <c r="B95" s="36"/>
      <c r="C95" s="22" t="s">
        <v>76</v>
      </c>
      <c r="D95" s="23" t="s">
        <v>77</v>
      </c>
      <c r="E95" s="87">
        <v>2093935</v>
      </c>
      <c r="F95" s="242">
        <v>1046970</v>
      </c>
      <c r="G95" s="101">
        <f t="shared" si="3"/>
        <v>50.00011939243577</v>
      </c>
    </row>
    <row r="96" spans="1:7" ht="12.75" customHeight="1">
      <c r="A96" s="39"/>
      <c r="B96" s="21" t="s">
        <v>81</v>
      </c>
      <c r="C96" s="1"/>
      <c r="D96" s="2" t="s">
        <v>183</v>
      </c>
      <c r="E96" s="95">
        <v>1190607</v>
      </c>
      <c r="F96" s="239">
        <v>595303</v>
      </c>
      <c r="G96" s="102">
        <f t="shared" si="3"/>
        <v>49.999958004614456</v>
      </c>
    </row>
    <row r="97" spans="1:7" ht="12.75" customHeight="1">
      <c r="A97" s="65"/>
      <c r="B97" s="36"/>
      <c r="C97" s="22" t="s">
        <v>76</v>
      </c>
      <c r="D97" s="23" t="s">
        <v>77</v>
      </c>
      <c r="E97" s="87">
        <v>1190607</v>
      </c>
      <c r="F97" s="266">
        <v>595303</v>
      </c>
      <c r="G97" s="98">
        <f t="shared" si="3"/>
        <v>49.999958004614456</v>
      </c>
    </row>
    <row r="98" spans="1:7" ht="14.25" customHeight="1">
      <c r="A98" s="20">
        <v>801</v>
      </c>
      <c r="B98" s="181"/>
      <c r="C98" s="211"/>
      <c r="D98" s="212" t="s">
        <v>82</v>
      </c>
      <c r="E98" s="213">
        <f>SUM(E99,E101,E104,E109,E115,E122)</f>
        <v>530836</v>
      </c>
      <c r="F98" s="270">
        <f>SUM(F99,F101,F104,F109,F115,F122)</f>
        <v>219677.73</v>
      </c>
      <c r="G98" s="210">
        <f t="shared" si="3"/>
        <v>41.383351920367126</v>
      </c>
    </row>
    <row r="99" spans="1:7" ht="12.75" customHeight="1">
      <c r="A99" s="27"/>
      <c r="B99" s="66" t="s">
        <v>83</v>
      </c>
      <c r="C99" s="49"/>
      <c r="D99" s="4" t="s">
        <v>84</v>
      </c>
      <c r="E99" s="109">
        <v>25</v>
      </c>
      <c r="F99" s="239">
        <v>11.8</v>
      </c>
      <c r="G99" s="102">
        <f t="shared" si="3"/>
        <v>47.2</v>
      </c>
    </row>
    <row r="100" spans="1:7" ht="12.75" customHeight="1">
      <c r="A100" s="20"/>
      <c r="B100" s="36"/>
      <c r="C100" s="22" t="s">
        <v>41</v>
      </c>
      <c r="D100" s="23" t="s">
        <v>42</v>
      </c>
      <c r="E100" s="87">
        <v>25</v>
      </c>
      <c r="F100" s="271">
        <v>11.8</v>
      </c>
      <c r="G100" s="101">
        <f t="shared" si="3"/>
        <v>47.2</v>
      </c>
    </row>
    <row r="101" spans="1:7" ht="12.75" customHeight="1">
      <c r="A101" s="67"/>
      <c r="B101" s="13" t="s">
        <v>85</v>
      </c>
      <c r="C101" s="40"/>
      <c r="D101" s="14" t="s">
        <v>184</v>
      </c>
      <c r="E101" s="103">
        <f>SUM(E102:E103)</f>
        <v>11650</v>
      </c>
      <c r="F101" s="272">
        <f>SUM(F102,F103)</f>
        <v>11434.37</v>
      </c>
      <c r="G101" s="214">
        <f aca="true" t="shared" si="4" ref="G101:G168">PRODUCT(F101/E101)*100</f>
        <v>98.14909871244636</v>
      </c>
    </row>
    <row r="102" spans="1:7" ht="12.75" customHeight="1">
      <c r="A102" s="110"/>
      <c r="B102" s="42"/>
      <c r="C102" s="62" t="s">
        <v>58</v>
      </c>
      <c r="D102" s="63" t="s">
        <v>59</v>
      </c>
      <c r="E102" s="136">
        <v>230</v>
      </c>
      <c r="F102" s="273">
        <v>0</v>
      </c>
      <c r="G102" s="98">
        <f t="shared" si="4"/>
        <v>0</v>
      </c>
    </row>
    <row r="103" spans="1:7" ht="12.75" customHeight="1">
      <c r="A103" s="71"/>
      <c r="B103" s="46"/>
      <c r="C103" s="51" t="s">
        <v>41</v>
      </c>
      <c r="D103" s="64" t="s">
        <v>42</v>
      </c>
      <c r="E103" s="108">
        <v>11420</v>
      </c>
      <c r="F103" s="274">
        <v>11434.37</v>
      </c>
      <c r="G103" s="99">
        <f t="shared" si="4"/>
        <v>100.12583187390544</v>
      </c>
    </row>
    <row r="104" spans="1:7" ht="12.75">
      <c r="A104" s="67"/>
      <c r="B104" s="66" t="s">
        <v>86</v>
      </c>
      <c r="C104" s="49"/>
      <c r="D104" s="4" t="s">
        <v>87</v>
      </c>
      <c r="E104" s="109">
        <f>SUM(E105:E108)</f>
        <v>127926</v>
      </c>
      <c r="F104" s="275">
        <f>SUM(F105,F106,F107,F108)</f>
        <v>23760.54</v>
      </c>
      <c r="G104" s="102">
        <f t="shared" si="4"/>
        <v>18.57365977205572</v>
      </c>
    </row>
    <row r="105" spans="1:7" ht="12.75">
      <c r="A105" s="191"/>
      <c r="B105" s="44"/>
      <c r="C105" s="57" t="s">
        <v>37</v>
      </c>
      <c r="D105" s="34" t="s">
        <v>38</v>
      </c>
      <c r="E105" s="137">
        <v>164</v>
      </c>
      <c r="F105" s="276">
        <v>0</v>
      </c>
      <c r="G105" s="100">
        <f t="shared" si="4"/>
        <v>0</v>
      </c>
    </row>
    <row r="106" spans="1:7" ht="12.75">
      <c r="A106" s="191"/>
      <c r="B106" s="44"/>
      <c r="C106" s="57" t="s">
        <v>56</v>
      </c>
      <c r="D106" s="34" t="s">
        <v>57</v>
      </c>
      <c r="E106" s="137">
        <v>8360</v>
      </c>
      <c r="F106" s="276">
        <v>8631.25</v>
      </c>
      <c r="G106" s="100">
        <f t="shared" si="4"/>
        <v>103.24461722488039</v>
      </c>
    </row>
    <row r="107" spans="1:7" ht="12.75" customHeight="1">
      <c r="A107" s="110"/>
      <c r="B107" s="44"/>
      <c r="C107" s="57" t="s">
        <v>41</v>
      </c>
      <c r="D107" s="34" t="s">
        <v>42</v>
      </c>
      <c r="E107" s="137">
        <v>19402</v>
      </c>
      <c r="F107" s="276">
        <v>15129.29</v>
      </c>
      <c r="G107" s="100">
        <f t="shared" si="4"/>
        <v>77.97799195959179</v>
      </c>
    </row>
    <row r="108" spans="1:7" ht="37.5" customHeight="1">
      <c r="A108" s="110"/>
      <c r="B108" s="46"/>
      <c r="C108" s="51" t="s">
        <v>43</v>
      </c>
      <c r="D108" s="64" t="s">
        <v>44</v>
      </c>
      <c r="E108" s="108">
        <v>100000</v>
      </c>
      <c r="F108" s="284">
        <v>0</v>
      </c>
      <c r="G108" s="100">
        <f t="shared" si="4"/>
        <v>0</v>
      </c>
    </row>
    <row r="109" spans="1:8" ht="12.75">
      <c r="A109" s="39"/>
      <c r="B109" s="13">
        <v>80130</v>
      </c>
      <c r="C109" s="192"/>
      <c r="D109" s="14" t="s">
        <v>88</v>
      </c>
      <c r="E109" s="103">
        <f>SUM(E110:E114)</f>
        <v>168555</v>
      </c>
      <c r="F109" s="277">
        <f>SUM(F110,F111,F112,F113,F114)</f>
        <v>54058.6</v>
      </c>
      <c r="G109" s="196">
        <f t="shared" si="4"/>
        <v>32.071786657174215</v>
      </c>
      <c r="H109" s="215"/>
    </row>
    <row r="110" spans="1:7" ht="12.75">
      <c r="A110" s="39"/>
      <c r="B110" s="186"/>
      <c r="C110" s="43" t="s">
        <v>37</v>
      </c>
      <c r="D110" s="69" t="s">
        <v>38</v>
      </c>
      <c r="E110" s="106">
        <v>790</v>
      </c>
      <c r="F110" s="266">
        <v>510</v>
      </c>
      <c r="G110" s="104">
        <f t="shared" si="4"/>
        <v>64.55696202531645</v>
      </c>
    </row>
    <row r="111" spans="1:7" ht="48">
      <c r="A111" s="15"/>
      <c r="B111" s="187"/>
      <c r="C111" s="45" t="s">
        <v>39</v>
      </c>
      <c r="D111" s="58" t="s">
        <v>40</v>
      </c>
      <c r="E111" s="88">
        <v>15327</v>
      </c>
      <c r="F111" s="256">
        <v>13779.45</v>
      </c>
      <c r="G111" s="97">
        <f t="shared" si="4"/>
        <v>89.90311215502057</v>
      </c>
    </row>
    <row r="112" spans="1:7" ht="12.75">
      <c r="A112" s="35"/>
      <c r="B112" s="188"/>
      <c r="C112" s="47" t="s">
        <v>56</v>
      </c>
      <c r="D112" s="52" t="s">
        <v>57</v>
      </c>
      <c r="E112" s="93">
        <v>18741</v>
      </c>
      <c r="F112" s="257">
        <v>10866.55</v>
      </c>
      <c r="G112" s="105">
        <f t="shared" si="4"/>
        <v>57.9827650605624</v>
      </c>
    </row>
    <row r="113" spans="1:7" ht="12.75">
      <c r="A113" s="15"/>
      <c r="B113" s="187"/>
      <c r="C113" s="45" t="s">
        <v>41</v>
      </c>
      <c r="D113" s="58" t="s">
        <v>42</v>
      </c>
      <c r="E113" s="88">
        <v>33697</v>
      </c>
      <c r="F113" s="255">
        <v>28902.6</v>
      </c>
      <c r="G113" s="97">
        <f t="shared" si="4"/>
        <v>85.77202718342879</v>
      </c>
    </row>
    <row r="114" spans="1:7" ht="36.75" customHeight="1">
      <c r="A114" s="15"/>
      <c r="B114" s="188"/>
      <c r="C114" s="47" t="s">
        <v>43</v>
      </c>
      <c r="D114" s="52" t="s">
        <v>44</v>
      </c>
      <c r="E114" s="93">
        <v>100000</v>
      </c>
      <c r="F114" s="257">
        <v>0</v>
      </c>
      <c r="G114" s="105">
        <f t="shared" si="4"/>
        <v>0</v>
      </c>
    </row>
    <row r="115" spans="1:7" ht="25.5">
      <c r="A115" s="12"/>
      <c r="B115" s="49" t="s">
        <v>89</v>
      </c>
      <c r="C115" s="49"/>
      <c r="D115" s="4" t="s">
        <v>90</v>
      </c>
      <c r="E115" s="109">
        <f>SUM(E116:E121)</f>
        <v>116286</v>
      </c>
      <c r="F115" s="268">
        <f>SUM(F116,F117,F118,F119,F120,F121)</f>
        <v>77560.02</v>
      </c>
      <c r="G115" s="196">
        <f t="shared" si="4"/>
        <v>66.69764202053557</v>
      </c>
    </row>
    <row r="116" spans="1:7" ht="12.75">
      <c r="A116" s="15"/>
      <c r="B116" s="141"/>
      <c r="C116" s="62" t="s">
        <v>56</v>
      </c>
      <c r="D116" s="69" t="s">
        <v>57</v>
      </c>
      <c r="E116" s="88">
        <v>24880</v>
      </c>
      <c r="F116" s="263">
        <v>10320</v>
      </c>
      <c r="G116" s="98">
        <f t="shared" si="4"/>
        <v>41.47909967845659</v>
      </c>
    </row>
    <row r="117" spans="1:7" ht="12.75">
      <c r="A117" s="15"/>
      <c r="B117" s="24"/>
      <c r="C117" s="57" t="s">
        <v>41</v>
      </c>
      <c r="D117" s="58" t="s">
        <v>42</v>
      </c>
      <c r="E117" s="88">
        <v>19420</v>
      </c>
      <c r="F117" s="278">
        <v>16494.11</v>
      </c>
      <c r="G117" s="100">
        <f t="shared" si="4"/>
        <v>84.93362512873327</v>
      </c>
    </row>
    <row r="118" spans="1:7" ht="36">
      <c r="A118" s="15"/>
      <c r="B118" s="24"/>
      <c r="C118" s="57" t="s">
        <v>141</v>
      </c>
      <c r="D118" s="58" t="s">
        <v>142</v>
      </c>
      <c r="E118" s="88">
        <v>20000</v>
      </c>
      <c r="F118" s="251">
        <v>5060</v>
      </c>
      <c r="G118" s="100">
        <f t="shared" si="4"/>
        <v>25.3</v>
      </c>
    </row>
    <row r="119" spans="1:7" ht="36">
      <c r="A119" s="15"/>
      <c r="B119" s="24"/>
      <c r="C119" s="57" t="s">
        <v>185</v>
      </c>
      <c r="D119" s="58" t="s">
        <v>186</v>
      </c>
      <c r="E119" s="88">
        <v>5000</v>
      </c>
      <c r="F119" s="251">
        <v>0</v>
      </c>
      <c r="G119" s="100">
        <f t="shared" si="4"/>
        <v>0</v>
      </c>
    </row>
    <row r="120" spans="1:7" ht="12.75" customHeight="1">
      <c r="A120" s="15"/>
      <c r="B120" s="24"/>
      <c r="C120" s="57" t="s">
        <v>172</v>
      </c>
      <c r="D120" s="58" t="s">
        <v>173</v>
      </c>
      <c r="E120" s="88">
        <v>4488</v>
      </c>
      <c r="F120" s="261">
        <v>3187.91</v>
      </c>
      <c r="G120" s="100">
        <f t="shared" si="4"/>
        <v>71.03186274509804</v>
      </c>
    </row>
    <row r="121" spans="1:7" ht="36" customHeight="1">
      <c r="A121" s="15"/>
      <c r="B121" s="24"/>
      <c r="C121" s="57" t="s">
        <v>43</v>
      </c>
      <c r="D121" s="58" t="s">
        <v>44</v>
      </c>
      <c r="E121" s="88">
        <v>42498</v>
      </c>
      <c r="F121" s="253">
        <v>42498</v>
      </c>
      <c r="G121" s="99">
        <f t="shared" si="4"/>
        <v>100</v>
      </c>
    </row>
    <row r="122" spans="1:7" ht="12.75">
      <c r="A122" s="15"/>
      <c r="B122" s="49" t="s">
        <v>143</v>
      </c>
      <c r="C122" s="3"/>
      <c r="D122" s="50" t="s">
        <v>144</v>
      </c>
      <c r="E122" s="138">
        <f>SUM(E123:E124)</f>
        <v>106394</v>
      </c>
      <c r="F122" s="279">
        <f>SUM(F123,F124)</f>
        <v>52852.4</v>
      </c>
      <c r="G122" s="208">
        <f t="shared" si="4"/>
        <v>49.6761095550501</v>
      </c>
    </row>
    <row r="123" spans="1:7" ht="48">
      <c r="A123" s="15"/>
      <c r="B123" s="24"/>
      <c r="C123" s="57" t="s">
        <v>149</v>
      </c>
      <c r="D123" s="58" t="s">
        <v>150</v>
      </c>
      <c r="E123" s="88">
        <v>79796</v>
      </c>
      <c r="F123" s="288">
        <v>39639.3</v>
      </c>
      <c r="G123" s="104">
        <f t="shared" si="4"/>
        <v>49.67579828562836</v>
      </c>
    </row>
    <row r="124" spans="1:7" ht="49.5" customHeight="1">
      <c r="A124" s="35"/>
      <c r="B124" s="24"/>
      <c r="C124" s="57" t="s">
        <v>151</v>
      </c>
      <c r="D124" s="58" t="s">
        <v>150</v>
      </c>
      <c r="E124" s="88">
        <v>26598</v>
      </c>
      <c r="F124" s="257">
        <v>13213.1</v>
      </c>
      <c r="G124" s="105">
        <f t="shared" si="4"/>
        <v>49.67704338672081</v>
      </c>
    </row>
    <row r="125" spans="1:7" ht="14.25">
      <c r="A125" s="20" t="s">
        <v>145</v>
      </c>
      <c r="B125" s="9"/>
      <c r="C125" s="54"/>
      <c r="D125" s="139" t="s">
        <v>146</v>
      </c>
      <c r="E125" s="129">
        <v>65704</v>
      </c>
      <c r="F125" s="282">
        <f>SUM(F126)</f>
        <v>48103.85</v>
      </c>
      <c r="G125" s="207">
        <f t="shared" si="4"/>
        <v>73.21297029100207</v>
      </c>
    </row>
    <row r="126" spans="1:7" ht="12.75">
      <c r="A126" s="61"/>
      <c r="B126" s="32" t="s">
        <v>147</v>
      </c>
      <c r="C126" s="142"/>
      <c r="D126" s="68" t="s">
        <v>148</v>
      </c>
      <c r="E126" s="143">
        <f>SUM(E127:E128)</f>
        <v>65704</v>
      </c>
      <c r="F126" s="224">
        <f>SUM(F127,F128)</f>
        <v>48103.85</v>
      </c>
      <c r="G126" s="196">
        <f t="shared" si="4"/>
        <v>73.21297029100207</v>
      </c>
    </row>
    <row r="127" spans="1:7" ht="48">
      <c r="A127" s="15"/>
      <c r="B127" s="186"/>
      <c r="C127" s="62" t="s">
        <v>149</v>
      </c>
      <c r="D127" s="63" t="s">
        <v>150</v>
      </c>
      <c r="E127" s="136">
        <v>49278</v>
      </c>
      <c r="F127" s="244">
        <v>36078</v>
      </c>
      <c r="G127" s="98">
        <f t="shared" si="4"/>
        <v>73.21319858760502</v>
      </c>
    </row>
    <row r="128" spans="1:7" ht="48">
      <c r="A128" s="35"/>
      <c r="B128" s="188"/>
      <c r="C128" s="51" t="s">
        <v>151</v>
      </c>
      <c r="D128" s="64" t="s">
        <v>150</v>
      </c>
      <c r="E128" s="108">
        <v>16426</v>
      </c>
      <c r="F128" s="257">
        <v>12025.85</v>
      </c>
      <c r="G128" s="99">
        <f t="shared" si="4"/>
        <v>73.21228540119323</v>
      </c>
    </row>
    <row r="129" spans="1:7" ht="14.25">
      <c r="A129" s="9">
        <v>851</v>
      </c>
      <c r="B129" s="70"/>
      <c r="C129" s="37"/>
      <c r="D129" s="38" t="s">
        <v>17</v>
      </c>
      <c r="E129" s="183">
        <f>SUM(E130,E133)</f>
        <v>2492596</v>
      </c>
      <c r="F129" s="238">
        <f>SUM(F130,F133)</f>
        <v>1379635.3900000001</v>
      </c>
      <c r="G129" s="85">
        <f t="shared" si="4"/>
        <v>55.349338200013165</v>
      </c>
    </row>
    <row r="130" spans="1:7" ht="12.75">
      <c r="A130" s="39"/>
      <c r="B130" s="55" t="s">
        <v>187</v>
      </c>
      <c r="C130" s="142"/>
      <c r="D130" s="68" t="s">
        <v>188</v>
      </c>
      <c r="E130" s="143">
        <f>SUM(E131:E132)</f>
        <v>1646696</v>
      </c>
      <c r="F130" s="249">
        <f>SUM(F131,F132)</f>
        <v>957510.39</v>
      </c>
      <c r="G130" s="196">
        <f t="shared" si="4"/>
        <v>58.14736842744502</v>
      </c>
    </row>
    <row r="131" spans="1:7" ht="36.75" customHeight="1">
      <c r="A131" s="44"/>
      <c r="B131" s="42"/>
      <c r="C131" s="62" t="s">
        <v>43</v>
      </c>
      <c r="D131" s="63" t="s">
        <v>44</v>
      </c>
      <c r="E131" s="136">
        <v>1402000</v>
      </c>
      <c r="F131" s="283">
        <v>896141.76</v>
      </c>
      <c r="G131" s="98">
        <f t="shared" si="4"/>
        <v>63.91881312410842</v>
      </c>
    </row>
    <row r="132" spans="1:7" ht="24">
      <c r="A132" s="44"/>
      <c r="B132" s="46"/>
      <c r="C132" s="51" t="s">
        <v>133</v>
      </c>
      <c r="D132" s="64" t="s">
        <v>134</v>
      </c>
      <c r="E132" s="108">
        <v>244696</v>
      </c>
      <c r="F132" s="284">
        <v>61368.63</v>
      </c>
      <c r="G132" s="99">
        <f t="shared" si="4"/>
        <v>25.07953951024945</v>
      </c>
    </row>
    <row r="133" spans="1:7" ht="38.25">
      <c r="A133" s="56"/>
      <c r="B133" s="1">
        <v>85156</v>
      </c>
      <c r="C133" s="1"/>
      <c r="D133" s="2" t="s">
        <v>189</v>
      </c>
      <c r="E133" s="95">
        <v>845900</v>
      </c>
      <c r="F133" s="285">
        <f>SUM(F134)</f>
        <v>422125</v>
      </c>
      <c r="G133" s="208">
        <f t="shared" si="4"/>
        <v>49.902470741222366</v>
      </c>
    </row>
    <row r="134" spans="1:7" ht="36">
      <c r="A134" s="35"/>
      <c r="B134" s="36"/>
      <c r="C134" s="22" t="s">
        <v>22</v>
      </c>
      <c r="D134" s="23" t="s">
        <v>7</v>
      </c>
      <c r="E134" s="87">
        <v>845900</v>
      </c>
      <c r="F134" s="257">
        <v>422125</v>
      </c>
      <c r="G134" s="101">
        <f t="shared" si="4"/>
        <v>49.902470741222366</v>
      </c>
    </row>
    <row r="135" spans="1:7" ht="14.25">
      <c r="A135" s="9" t="s">
        <v>161</v>
      </c>
      <c r="B135" s="70"/>
      <c r="C135" s="37"/>
      <c r="D135" s="38" t="s">
        <v>91</v>
      </c>
      <c r="E135" s="183">
        <f>SUM(E136,E138,E143,E145,E149)</f>
        <v>825566</v>
      </c>
      <c r="F135" s="247">
        <f>SUM(F136,F138,F143,F145,F149)</f>
        <v>422431.34</v>
      </c>
      <c r="G135" s="85">
        <f t="shared" si="4"/>
        <v>51.16869396268741</v>
      </c>
    </row>
    <row r="136" spans="1:7" ht="12.75" customHeight="1">
      <c r="A136" s="177"/>
      <c r="B136" s="21" t="s">
        <v>92</v>
      </c>
      <c r="C136" s="1"/>
      <c r="D136" s="2" t="s">
        <v>93</v>
      </c>
      <c r="E136" s="95">
        <v>115500</v>
      </c>
      <c r="F136" s="224">
        <f>SUM(F137)</f>
        <v>52500</v>
      </c>
      <c r="G136" s="196">
        <f t="shared" si="4"/>
        <v>45.45454545454545</v>
      </c>
    </row>
    <row r="137" spans="1:7" ht="36">
      <c r="A137" s="15"/>
      <c r="B137" s="36"/>
      <c r="C137" s="74" t="s">
        <v>141</v>
      </c>
      <c r="D137" s="18" t="s">
        <v>142</v>
      </c>
      <c r="E137" s="84">
        <v>115500</v>
      </c>
      <c r="F137" s="286">
        <v>52500</v>
      </c>
      <c r="G137" s="101">
        <f t="shared" si="4"/>
        <v>45.45454545454545</v>
      </c>
    </row>
    <row r="138" spans="1:7" ht="12.75">
      <c r="A138" s="39"/>
      <c r="B138" s="66" t="s">
        <v>96</v>
      </c>
      <c r="C138" s="142"/>
      <c r="D138" s="68" t="s">
        <v>97</v>
      </c>
      <c r="E138" s="143">
        <f>SUM(E139:E142)</f>
        <v>634212</v>
      </c>
      <c r="F138" s="287">
        <f>SUM(F139,F140,F141,F142)</f>
        <v>323280.71</v>
      </c>
      <c r="G138" s="196">
        <f t="shared" si="4"/>
        <v>50.97360346382598</v>
      </c>
    </row>
    <row r="139" spans="1:7" ht="12.75">
      <c r="A139" s="44"/>
      <c r="B139" s="44"/>
      <c r="C139" s="43" t="s">
        <v>56</v>
      </c>
      <c r="D139" s="69" t="s">
        <v>57</v>
      </c>
      <c r="E139" s="106">
        <v>215016</v>
      </c>
      <c r="F139" s="288">
        <v>102832.38</v>
      </c>
      <c r="G139" s="104">
        <f t="shared" si="4"/>
        <v>47.82545484987164</v>
      </c>
    </row>
    <row r="140" spans="1:7" ht="12.75">
      <c r="A140" s="44"/>
      <c r="B140" s="44"/>
      <c r="C140" s="45" t="s">
        <v>58</v>
      </c>
      <c r="D140" s="58" t="s">
        <v>59</v>
      </c>
      <c r="E140" s="88">
        <v>100</v>
      </c>
      <c r="F140" s="255">
        <v>0</v>
      </c>
      <c r="G140" s="97">
        <f t="shared" si="4"/>
        <v>0</v>
      </c>
    </row>
    <row r="141" spans="1:7" ht="12.75">
      <c r="A141" s="44"/>
      <c r="B141" s="44"/>
      <c r="C141" s="45" t="s">
        <v>41</v>
      </c>
      <c r="D141" s="58" t="s">
        <v>42</v>
      </c>
      <c r="E141" s="88">
        <v>38096</v>
      </c>
      <c r="F141" s="256">
        <v>17142.33</v>
      </c>
      <c r="G141" s="97">
        <f t="shared" si="4"/>
        <v>44.99771629567409</v>
      </c>
    </row>
    <row r="142" spans="1:7" ht="24" customHeight="1">
      <c r="A142" s="46"/>
      <c r="B142" s="46"/>
      <c r="C142" s="47" t="s">
        <v>94</v>
      </c>
      <c r="D142" s="52" t="s">
        <v>95</v>
      </c>
      <c r="E142" s="93">
        <v>381000</v>
      </c>
      <c r="F142" s="289">
        <v>203306</v>
      </c>
      <c r="G142" s="216">
        <f t="shared" si="4"/>
        <v>53.36115485564304</v>
      </c>
    </row>
    <row r="143" spans="1:7" ht="12.75" customHeight="1">
      <c r="A143" s="44"/>
      <c r="B143" s="60" t="s">
        <v>152</v>
      </c>
      <c r="C143" s="146"/>
      <c r="D143" s="219" t="s">
        <v>153</v>
      </c>
      <c r="E143" s="184">
        <v>35014</v>
      </c>
      <c r="F143" s="290">
        <f>SUM(F144)</f>
        <v>32021.69</v>
      </c>
      <c r="G143" s="203">
        <f t="shared" si="4"/>
        <v>91.4539612726338</v>
      </c>
    </row>
    <row r="144" spans="1:7" ht="36">
      <c r="A144" s="15"/>
      <c r="B144" s="36"/>
      <c r="C144" s="51" t="s">
        <v>141</v>
      </c>
      <c r="D144" s="52" t="s">
        <v>142</v>
      </c>
      <c r="E144" s="108">
        <v>35014</v>
      </c>
      <c r="F144" s="281">
        <v>32021.69</v>
      </c>
      <c r="G144" s="105">
        <f t="shared" si="4"/>
        <v>91.4539612726338</v>
      </c>
    </row>
    <row r="145" spans="1:7" ht="12.75">
      <c r="A145" s="15"/>
      <c r="B145" s="55" t="s">
        <v>98</v>
      </c>
      <c r="C145" s="142"/>
      <c r="D145" s="68" t="s">
        <v>99</v>
      </c>
      <c r="E145" s="143">
        <f>SUM(E146:E148)</f>
        <v>12695</v>
      </c>
      <c r="F145" s="279">
        <f>SUM(F146,F147,F148)</f>
        <v>6788.7</v>
      </c>
      <c r="G145" s="214">
        <f t="shared" si="4"/>
        <v>53.47538400945254</v>
      </c>
    </row>
    <row r="146" spans="1:7" ht="12.75">
      <c r="A146" s="44"/>
      <c r="B146" s="42"/>
      <c r="C146" s="43" t="s">
        <v>58</v>
      </c>
      <c r="D146" s="69" t="s">
        <v>59</v>
      </c>
      <c r="E146" s="106">
        <v>50</v>
      </c>
      <c r="F146" s="249">
        <v>0</v>
      </c>
      <c r="G146" s="217">
        <f t="shared" si="4"/>
        <v>0</v>
      </c>
    </row>
    <row r="147" spans="1:7" ht="12.75">
      <c r="A147" s="44"/>
      <c r="B147" s="44"/>
      <c r="C147" s="45" t="s">
        <v>41</v>
      </c>
      <c r="D147" s="58" t="s">
        <v>42</v>
      </c>
      <c r="E147" s="88">
        <v>9645</v>
      </c>
      <c r="F147" s="255">
        <v>5288.7</v>
      </c>
      <c r="G147" s="97">
        <f t="shared" si="4"/>
        <v>54.83359253499223</v>
      </c>
    </row>
    <row r="148" spans="1:7" ht="24">
      <c r="A148" s="44"/>
      <c r="B148" s="46"/>
      <c r="C148" s="47" t="s">
        <v>94</v>
      </c>
      <c r="D148" s="52" t="s">
        <v>95</v>
      </c>
      <c r="E148" s="93">
        <v>3000</v>
      </c>
      <c r="F148" s="291">
        <v>1500</v>
      </c>
      <c r="G148" s="305">
        <f t="shared" si="4"/>
        <v>50</v>
      </c>
    </row>
    <row r="149" spans="1:7" ht="25.5">
      <c r="A149" s="15"/>
      <c r="B149" s="144" t="s">
        <v>154</v>
      </c>
      <c r="C149" s="40"/>
      <c r="D149" s="193" t="s">
        <v>155</v>
      </c>
      <c r="E149" s="185">
        <f>SUM(E150:E151)</f>
        <v>28145</v>
      </c>
      <c r="F149" s="292">
        <f>SUM(F150,F151)</f>
        <v>7840.24</v>
      </c>
      <c r="G149" s="100">
        <f t="shared" si="4"/>
        <v>27.856599751287973</v>
      </c>
    </row>
    <row r="150" spans="1:7" ht="12.75">
      <c r="A150" s="44"/>
      <c r="B150" s="43"/>
      <c r="C150" s="62" t="s">
        <v>41</v>
      </c>
      <c r="D150" s="63" t="s">
        <v>42</v>
      </c>
      <c r="E150" s="136">
        <v>6145</v>
      </c>
      <c r="F150" s="293">
        <v>1840.24</v>
      </c>
      <c r="G150" s="98">
        <f t="shared" si="4"/>
        <v>29.94694873881204</v>
      </c>
    </row>
    <row r="151" spans="1:7" ht="36">
      <c r="A151" s="46"/>
      <c r="B151" s="46"/>
      <c r="C151" s="51" t="s">
        <v>47</v>
      </c>
      <c r="D151" s="64" t="s">
        <v>140</v>
      </c>
      <c r="E151" s="108">
        <v>22000</v>
      </c>
      <c r="F151" s="309">
        <v>6000</v>
      </c>
      <c r="G151" s="99">
        <f t="shared" si="4"/>
        <v>27.27272727272727</v>
      </c>
    </row>
    <row r="152" spans="1:7" ht="14.25" customHeight="1">
      <c r="A152" s="20" t="s">
        <v>100</v>
      </c>
      <c r="B152" s="10"/>
      <c r="C152" s="19"/>
      <c r="D152" s="11" t="s">
        <v>101</v>
      </c>
      <c r="E152" s="94">
        <f>SUM(E153,E156,E158)</f>
        <v>298900</v>
      </c>
      <c r="F152" s="294">
        <f>SUM(F153,F156,F158)</f>
        <v>179408.93</v>
      </c>
      <c r="G152" s="96">
        <f t="shared" si="4"/>
        <v>60.023061224489794</v>
      </c>
    </row>
    <row r="153" spans="1:7" ht="12.75" customHeight="1">
      <c r="A153" s="55"/>
      <c r="B153" s="32">
        <v>85321</v>
      </c>
      <c r="C153" s="142"/>
      <c r="D153" s="68" t="s">
        <v>159</v>
      </c>
      <c r="E153" s="143">
        <f>SUM(E154:E155)</f>
        <v>62645</v>
      </c>
      <c r="F153" s="295">
        <f>SUM(F154,F155)</f>
        <v>32131.93</v>
      </c>
      <c r="G153" s="196">
        <f t="shared" si="4"/>
        <v>51.2920903503871</v>
      </c>
    </row>
    <row r="154" spans="1:7" ht="12" customHeight="1">
      <c r="A154" s="39"/>
      <c r="B154" s="186"/>
      <c r="C154" s="43" t="s">
        <v>41</v>
      </c>
      <c r="D154" s="69" t="s">
        <v>42</v>
      </c>
      <c r="E154" s="106">
        <v>4645</v>
      </c>
      <c r="F154" s="280">
        <v>5274.93</v>
      </c>
      <c r="G154" s="98">
        <f t="shared" si="4"/>
        <v>113.56146393972013</v>
      </c>
    </row>
    <row r="155" spans="1:7" ht="36">
      <c r="A155" s="15"/>
      <c r="B155" s="188"/>
      <c r="C155" s="47" t="s">
        <v>22</v>
      </c>
      <c r="D155" s="52" t="s">
        <v>7</v>
      </c>
      <c r="E155" s="93">
        <v>58000</v>
      </c>
      <c r="F155" s="289">
        <v>26857</v>
      </c>
      <c r="G155" s="99">
        <f t="shared" si="4"/>
        <v>46.3051724137931</v>
      </c>
    </row>
    <row r="156" spans="1:7" ht="25.5" customHeight="1">
      <c r="A156" s="39"/>
      <c r="B156" s="3" t="s">
        <v>102</v>
      </c>
      <c r="C156" s="49"/>
      <c r="D156" s="4" t="s">
        <v>103</v>
      </c>
      <c r="E156" s="109">
        <v>10000</v>
      </c>
      <c r="F156" s="248">
        <f>SUM(F157)</f>
        <v>1500</v>
      </c>
      <c r="G156" s="102">
        <f t="shared" si="4"/>
        <v>15</v>
      </c>
    </row>
    <row r="157" spans="1:7" ht="12.75">
      <c r="A157" s="15"/>
      <c r="B157" s="24"/>
      <c r="C157" s="74" t="s">
        <v>41</v>
      </c>
      <c r="D157" s="18" t="s">
        <v>42</v>
      </c>
      <c r="E157" s="84">
        <v>10000</v>
      </c>
      <c r="F157" s="242">
        <v>1500</v>
      </c>
      <c r="G157" s="101">
        <f t="shared" si="4"/>
        <v>15</v>
      </c>
    </row>
    <row r="158" spans="1:7" ht="12.75">
      <c r="A158" s="15"/>
      <c r="B158" s="55" t="s">
        <v>104</v>
      </c>
      <c r="C158" s="142"/>
      <c r="D158" s="68" t="s">
        <v>19</v>
      </c>
      <c r="E158" s="143">
        <f>SUM(E159:E161)</f>
        <v>226255</v>
      </c>
      <c r="F158" s="243">
        <f>SUM(F159,F160,F161)</f>
        <v>145777</v>
      </c>
      <c r="G158" s="196">
        <f t="shared" si="4"/>
        <v>64.43039932819164</v>
      </c>
    </row>
    <row r="159" spans="1:7" ht="12.75">
      <c r="A159" s="44"/>
      <c r="B159" s="42"/>
      <c r="C159" s="62" t="s">
        <v>58</v>
      </c>
      <c r="D159" s="63" t="s">
        <v>59</v>
      </c>
      <c r="E159" s="136">
        <v>100</v>
      </c>
      <c r="F159" s="266">
        <v>0</v>
      </c>
      <c r="G159" s="104">
        <f t="shared" si="4"/>
        <v>0</v>
      </c>
    </row>
    <row r="160" spans="1:7" ht="12.75">
      <c r="A160" s="44"/>
      <c r="B160" s="44"/>
      <c r="C160" s="57" t="s">
        <v>41</v>
      </c>
      <c r="D160" s="34" t="s">
        <v>42</v>
      </c>
      <c r="E160" s="137">
        <v>64777</v>
      </c>
      <c r="F160" s="256">
        <v>64777</v>
      </c>
      <c r="G160" s="97">
        <f t="shared" si="4"/>
        <v>100</v>
      </c>
    </row>
    <row r="161" spans="1:7" ht="48">
      <c r="A161" s="46"/>
      <c r="B161" s="46"/>
      <c r="C161" s="51" t="s">
        <v>190</v>
      </c>
      <c r="D161" s="64" t="s">
        <v>191</v>
      </c>
      <c r="E161" s="108">
        <v>161378</v>
      </c>
      <c r="F161" s="257">
        <v>81000</v>
      </c>
      <c r="G161" s="105">
        <f t="shared" si="4"/>
        <v>50.192715239995536</v>
      </c>
    </row>
    <row r="162" spans="1:7" ht="14.25">
      <c r="A162" s="20">
        <v>854</v>
      </c>
      <c r="B162" s="53"/>
      <c r="C162" s="19"/>
      <c r="D162" s="11" t="s">
        <v>105</v>
      </c>
      <c r="E162" s="94">
        <f>SUM(E163,E167,E169,E171)</f>
        <v>499236</v>
      </c>
      <c r="F162" s="236">
        <f>SUM(F163,F167,F169,F171)</f>
        <v>114878.64</v>
      </c>
      <c r="G162" s="96">
        <f t="shared" si="4"/>
        <v>23.010888637838615</v>
      </c>
    </row>
    <row r="163" spans="1:7" ht="12.75">
      <c r="A163" s="218"/>
      <c r="B163" s="48" t="s">
        <v>106</v>
      </c>
      <c r="C163" s="82"/>
      <c r="D163" s="132" t="s">
        <v>107</v>
      </c>
      <c r="E163" s="140">
        <f>SUM(E164,E165:E166)</f>
        <v>1500</v>
      </c>
      <c r="F163" s="249">
        <f>SUM(F164,F165,F166)</f>
        <v>366.34</v>
      </c>
      <c r="G163" s="196">
        <f t="shared" si="4"/>
        <v>24.422666666666665</v>
      </c>
    </row>
    <row r="164" spans="1:7" ht="48">
      <c r="A164" s="178"/>
      <c r="B164" s="186"/>
      <c r="C164" s="43" t="s">
        <v>39</v>
      </c>
      <c r="D164" s="69" t="s">
        <v>108</v>
      </c>
      <c r="E164" s="106">
        <v>300</v>
      </c>
      <c r="F164" s="244">
        <v>0</v>
      </c>
      <c r="G164" s="104">
        <f t="shared" si="4"/>
        <v>0</v>
      </c>
    </row>
    <row r="165" spans="1:7" ht="12.75">
      <c r="A165" s="178"/>
      <c r="B165" s="187"/>
      <c r="C165" s="45" t="s">
        <v>56</v>
      </c>
      <c r="D165" s="58" t="s">
        <v>109</v>
      </c>
      <c r="E165" s="88">
        <v>500</v>
      </c>
      <c r="F165" s="255">
        <v>0</v>
      </c>
      <c r="G165" s="97">
        <f t="shared" si="4"/>
        <v>0</v>
      </c>
    </row>
    <row r="166" spans="1:7" ht="12.75">
      <c r="A166" s="178"/>
      <c r="B166" s="187"/>
      <c r="C166" s="47" t="s">
        <v>41</v>
      </c>
      <c r="D166" s="52" t="s">
        <v>42</v>
      </c>
      <c r="E166" s="93">
        <v>700</v>
      </c>
      <c r="F166" s="257">
        <v>366.34</v>
      </c>
      <c r="G166" s="105">
        <f t="shared" si="4"/>
        <v>52.33428571428571</v>
      </c>
    </row>
    <row r="167" spans="1:7" ht="25.5">
      <c r="A167" s="67"/>
      <c r="B167" s="49" t="s">
        <v>110</v>
      </c>
      <c r="C167" s="1"/>
      <c r="D167" s="2" t="s">
        <v>156</v>
      </c>
      <c r="E167" s="95">
        <v>54</v>
      </c>
      <c r="F167" s="296">
        <f>SUM(F168)</f>
        <v>30.3</v>
      </c>
      <c r="G167" s="208">
        <f t="shared" si="4"/>
        <v>56.111111111111114</v>
      </c>
    </row>
    <row r="168" spans="1:7" ht="12.75" customHeight="1">
      <c r="A168" s="20"/>
      <c r="B168" s="73"/>
      <c r="C168" s="17" t="s">
        <v>41</v>
      </c>
      <c r="D168" s="18" t="s">
        <v>42</v>
      </c>
      <c r="E168" s="84">
        <v>54</v>
      </c>
      <c r="F168" s="271">
        <v>30.3</v>
      </c>
      <c r="G168" s="101">
        <f t="shared" si="4"/>
        <v>56.111111111111114</v>
      </c>
    </row>
    <row r="169" spans="1:7" ht="12.75" customHeight="1">
      <c r="A169" s="20"/>
      <c r="B169" s="66" t="s">
        <v>111</v>
      </c>
      <c r="C169" s="3"/>
      <c r="D169" s="50" t="s">
        <v>112</v>
      </c>
      <c r="E169" s="138">
        <v>182</v>
      </c>
      <c r="F169" s="235">
        <f>SUM(F170)</f>
        <v>182</v>
      </c>
      <c r="G169" s="102">
        <f>PRODUCT(F169/E169)*100</f>
        <v>100</v>
      </c>
    </row>
    <row r="170" spans="1:7" ht="12.75" customHeight="1">
      <c r="A170" s="20"/>
      <c r="B170" s="73"/>
      <c r="C170" s="74" t="s">
        <v>56</v>
      </c>
      <c r="D170" s="5" t="s">
        <v>57</v>
      </c>
      <c r="E170" s="107">
        <v>182</v>
      </c>
      <c r="F170" s="232">
        <v>182</v>
      </c>
      <c r="G170" s="101">
        <f>PRODUCT(F170/E170)*100</f>
        <v>100</v>
      </c>
    </row>
    <row r="171" spans="1:7" ht="12.75" customHeight="1">
      <c r="A171" s="20"/>
      <c r="B171" s="66" t="s">
        <v>113</v>
      </c>
      <c r="C171" s="82"/>
      <c r="D171" s="132" t="s">
        <v>114</v>
      </c>
      <c r="E171" s="140">
        <f>SUM(E173:E174)</f>
        <v>497500</v>
      </c>
      <c r="F171" s="302">
        <f>SUM(F172,F173,F174)</f>
        <v>114300</v>
      </c>
      <c r="G171" s="196">
        <f>PRODUCT(F171/E171)*100</f>
        <v>22.974874371859297</v>
      </c>
    </row>
    <row r="172" spans="1:7" ht="24" customHeight="1">
      <c r="A172" s="20"/>
      <c r="B172" s="299"/>
      <c r="C172" s="303" t="s">
        <v>94</v>
      </c>
      <c r="D172" s="69" t="s">
        <v>95</v>
      </c>
      <c r="E172" s="304">
        <v>0</v>
      </c>
      <c r="F172" s="306">
        <v>14800</v>
      </c>
      <c r="G172" s="98">
        <v>0</v>
      </c>
    </row>
    <row r="173" spans="1:7" ht="48">
      <c r="A173" s="20"/>
      <c r="B173" s="187"/>
      <c r="C173" s="45" t="s">
        <v>149</v>
      </c>
      <c r="D173" s="58" t="s">
        <v>150</v>
      </c>
      <c r="E173" s="88">
        <v>338548</v>
      </c>
      <c r="F173" s="307">
        <v>67709.75</v>
      </c>
      <c r="G173" s="100">
        <f>PRODUCT(F173/E173)*100</f>
        <v>20.00004430686343</v>
      </c>
    </row>
    <row r="174" spans="1:7" ht="48">
      <c r="A174" s="53"/>
      <c r="B174" s="188"/>
      <c r="C174" s="47" t="s">
        <v>151</v>
      </c>
      <c r="D174" s="52" t="s">
        <v>150</v>
      </c>
      <c r="E174" s="93">
        <v>158952</v>
      </c>
      <c r="F174" s="308">
        <v>31790.25</v>
      </c>
      <c r="G174" s="99">
        <f>PRODUCT(F174/E174)*100</f>
        <v>19.999905631888872</v>
      </c>
    </row>
    <row r="175" spans="1:7" ht="14.25" customHeight="1">
      <c r="A175" s="310" t="s">
        <v>20</v>
      </c>
      <c r="B175" s="310"/>
      <c r="C175" s="311"/>
      <c r="D175" s="311"/>
      <c r="E175" s="189">
        <f>SUM(E13,E18,E24,E27,E30,E41,E47,E56,E74,E83,E89,E98,E125,E129,E135,E152,E162)</f>
        <v>32163974</v>
      </c>
      <c r="F175" s="237">
        <f>SUM(F13,F18,F24,F27,F30,F41,F47,F56,F74,F83,F89,F98,F125,F129,F135,F152,F162)</f>
        <v>18121910.97</v>
      </c>
      <c r="G175" s="96">
        <f>PRODUCT(F175/E175)*100</f>
        <v>56.34226345911111</v>
      </c>
    </row>
  </sheetData>
  <mergeCells count="9">
    <mergeCell ref="A175:D175"/>
    <mergeCell ref="D1:G1"/>
    <mergeCell ref="D2:G2"/>
    <mergeCell ref="D3:G3"/>
    <mergeCell ref="D4:G4"/>
    <mergeCell ref="A60:A61"/>
    <mergeCell ref="A6:G6"/>
    <mergeCell ref="A7:G7"/>
    <mergeCell ref="A8:G8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&amp;CStrona &amp;P</oddHeader>
  </headerFooter>
  <rowBreaks count="4" manualBreakCount="4">
    <brk id="39" max="6" man="1"/>
    <brk id="73" max="255" man="1"/>
    <brk id="112" max="6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G46"/>
  <sheetViews>
    <sheetView workbookViewId="0" topLeftCell="A1">
      <selection activeCell="D23" sqref="D23"/>
    </sheetView>
  </sheetViews>
  <sheetFormatPr defaultColWidth="9.00390625" defaultRowHeight="12.75"/>
  <cols>
    <col min="1" max="1" width="5.125" style="0" customWidth="1"/>
    <col min="2" max="2" width="7.875" style="0" customWidth="1"/>
    <col min="3" max="3" width="4.125" style="0" customWidth="1"/>
    <col min="4" max="4" width="40.125" style="0" customWidth="1"/>
    <col min="5" max="5" width="11.875" style="0" customWidth="1"/>
    <col min="6" max="6" width="11.25390625" style="0" customWidth="1"/>
    <col min="7" max="7" width="6.125" style="0" customWidth="1"/>
  </cols>
  <sheetData>
    <row r="1" spans="4:7" ht="12.75">
      <c r="D1" s="312" t="s">
        <v>125</v>
      </c>
      <c r="E1" s="312"/>
      <c r="F1" s="312"/>
      <c r="G1" s="312"/>
    </row>
    <row r="2" spans="4:7" ht="12.75">
      <c r="D2" s="312" t="s">
        <v>123</v>
      </c>
      <c r="E2" s="312"/>
      <c r="F2" s="312"/>
      <c r="G2" s="312"/>
    </row>
    <row r="3" spans="4:7" ht="12.75">
      <c r="D3" s="312" t="s">
        <v>124</v>
      </c>
      <c r="E3" s="312"/>
      <c r="F3" s="312"/>
      <c r="G3" s="312"/>
    </row>
    <row r="4" spans="4:7" ht="12.75">
      <c r="D4" s="313" t="s">
        <v>162</v>
      </c>
      <c r="E4" s="313"/>
      <c r="F4" s="313"/>
      <c r="G4" s="313"/>
    </row>
    <row r="5" spans="4:7" ht="12.75">
      <c r="D5" s="316"/>
      <c r="E5" s="316"/>
      <c r="F5" s="316"/>
      <c r="G5" s="316"/>
    </row>
    <row r="6" spans="1:7" ht="15.75">
      <c r="A6" s="320" t="s">
        <v>117</v>
      </c>
      <c r="B6" s="320"/>
      <c r="C6" s="320"/>
      <c r="D6" s="320"/>
      <c r="E6" s="320"/>
      <c r="F6" s="320"/>
      <c r="G6" s="320"/>
    </row>
    <row r="7" spans="1:7" ht="15.75">
      <c r="A7" s="320" t="s">
        <v>118</v>
      </c>
      <c r="B7" s="320"/>
      <c r="C7" s="320"/>
      <c r="D7" s="320"/>
      <c r="E7" s="320"/>
      <c r="F7" s="320"/>
      <c r="G7" s="320"/>
    </row>
    <row r="8" spans="1:7" ht="15.75">
      <c r="A8" s="320" t="s">
        <v>119</v>
      </c>
      <c r="B8" s="320"/>
      <c r="C8" s="320"/>
      <c r="D8" s="320"/>
      <c r="E8" s="320"/>
      <c r="F8" s="320"/>
      <c r="G8" s="320"/>
    </row>
    <row r="9" spans="1:7" ht="15.75">
      <c r="A9" s="321" t="s">
        <v>192</v>
      </c>
      <c r="B9" s="321"/>
      <c r="C9" s="321"/>
      <c r="D9" s="321"/>
      <c r="E9" s="321"/>
      <c r="F9" s="321"/>
      <c r="G9" s="321"/>
    </row>
    <row r="10" ht="23.25" customHeight="1"/>
    <row r="11" spans="1:7" ht="51">
      <c r="A11" s="112" t="s">
        <v>0</v>
      </c>
      <c r="B11" s="113" t="s">
        <v>1</v>
      </c>
      <c r="C11" s="113" t="s">
        <v>120</v>
      </c>
      <c r="D11" s="113" t="s">
        <v>2</v>
      </c>
      <c r="E11" s="113" t="s">
        <v>121</v>
      </c>
      <c r="F11" s="112" t="s">
        <v>193</v>
      </c>
      <c r="G11" s="114" t="s">
        <v>116</v>
      </c>
    </row>
    <row r="12" spans="1:7" ht="12.75">
      <c r="A12" s="115">
        <v>1</v>
      </c>
      <c r="B12" s="115">
        <v>2</v>
      </c>
      <c r="C12" s="115">
        <v>3</v>
      </c>
      <c r="D12" s="115">
        <v>4</v>
      </c>
      <c r="E12" s="116">
        <v>5</v>
      </c>
      <c r="F12" s="117">
        <v>6</v>
      </c>
      <c r="G12" s="117">
        <v>7</v>
      </c>
    </row>
    <row r="13" spans="1:7" ht="14.25" customHeight="1">
      <c r="A13" s="27" t="s">
        <v>3</v>
      </c>
      <c r="B13" s="70"/>
      <c r="C13" s="131"/>
      <c r="D13" s="174" t="s">
        <v>4</v>
      </c>
      <c r="E13" s="80">
        <f>SUM(E14)</f>
        <v>45000</v>
      </c>
      <c r="F13" s="220">
        <v>15000</v>
      </c>
      <c r="G13" s="120">
        <f aca="true" t="shared" si="0" ref="G13:G46">PRODUCT(F13/E13)*100</f>
        <v>33.33333333333333</v>
      </c>
    </row>
    <row r="14" spans="1:7" ht="12.75" customHeight="1">
      <c r="A14" s="55"/>
      <c r="B14" s="21" t="s">
        <v>5</v>
      </c>
      <c r="C14" s="149"/>
      <c r="D14" s="150" t="s">
        <v>6</v>
      </c>
      <c r="E14" s="72">
        <v>45000</v>
      </c>
      <c r="F14" s="221">
        <v>15000</v>
      </c>
      <c r="G14" s="86">
        <f t="shared" si="0"/>
        <v>33.33333333333333</v>
      </c>
    </row>
    <row r="15" spans="1:7" ht="36.75" customHeight="1">
      <c r="A15" s="15"/>
      <c r="B15" s="36"/>
      <c r="C15" s="119">
        <v>2110</v>
      </c>
      <c r="D15" s="151" t="s">
        <v>7</v>
      </c>
      <c r="E15" s="87">
        <v>45000</v>
      </c>
      <c r="F15" s="222">
        <v>15000</v>
      </c>
      <c r="G15" s="83">
        <f t="shared" si="0"/>
        <v>33.33333333333333</v>
      </c>
    </row>
    <row r="16" spans="1:7" ht="14.25" customHeight="1">
      <c r="A16" s="9" t="s">
        <v>23</v>
      </c>
      <c r="B16" s="10"/>
      <c r="C16" s="122"/>
      <c r="D16" s="148" t="s">
        <v>24</v>
      </c>
      <c r="E16" s="94">
        <v>11500</v>
      </c>
      <c r="F16" s="223">
        <v>10300</v>
      </c>
      <c r="G16" s="120">
        <f t="shared" si="0"/>
        <v>89.56521739130436</v>
      </c>
    </row>
    <row r="17" spans="1:7" ht="12.75" customHeight="1">
      <c r="A17" s="15"/>
      <c r="B17" s="21" t="s">
        <v>25</v>
      </c>
      <c r="C17" s="118"/>
      <c r="D17" s="150" t="s">
        <v>26</v>
      </c>
      <c r="E17" s="95">
        <v>11500</v>
      </c>
      <c r="F17" s="221">
        <v>10300</v>
      </c>
      <c r="G17" s="86">
        <f t="shared" si="0"/>
        <v>89.56521739130436</v>
      </c>
    </row>
    <row r="18" spans="1:7" ht="36" customHeight="1">
      <c r="A18" s="15"/>
      <c r="B18" s="36"/>
      <c r="C18" s="119">
        <v>2110</v>
      </c>
      <c r="D18" s="151" t="s">
        <v>7</v>
      </c>
      <c r="E18" s="87">
        <v>11500</v>
      </c>
      <c r="F18" s="222">
        <v>10300</v>
      </c>
      <c r="G18" s="83">
        <f t="shared" si="0"/>
        <v>89.56521739130436</v>
      </c>
    </row>
    <row r="19" spans="1:7" ht="14.25" customHeight="1">
      <c r="A19" s="152">
        <v>700</v>
      </c>
      <c r="B19" s="147"/>
      <c r="C19" s="122"/>
      <c r="D19" s="148" t="s">
        <v>8</v>
      </c>
      <c r="E19" s="78">
        <v>19000</v>
      </c>
      <c r="F19" s="223">
        <v>19000</v>
      </c>
      <c r="G19" s="120">
        <f t="shared" si="0"/>
        <v>100</v>
      </c>
    </row>
    <row r="20" spans="1:7" ht="12.75" customHeight="1">
      <c r="A20" s="153"/>
      <c r="B20" s="149">
        <v>70005</v>
      </c>
      <c r="C20" s="118"/>
      <c r="D20" s="150" t="s">
        <v>9</v>
      </c>
      <c r="E20" s="72">
        <v>19000</v>
      </c>
      <c r="F20" s="221">
        <v>19000</v>
      </c>
      <c r="G20" s="86">
        <f t="shared" si="0"/>
        <v>100</v>
      </c>
    </row>
    <row r="21" spans="1:7" ht="35.25" customHeight="1">
      <c r="A21" s="154"/>
      <c r="B21" s="155"/>
      <c r="C21" s="119">
        <v>2110</v>
      </c>
      <c r="D21" s="151" t="s">
        <v>7</v>
      </c>
      <c r="E21" s="87">
        <v>19000</v>
      </c>
      <c r="F21" s="222">
        <v>19000</v>
      </c>
      <c r="G21" s="83">
        <f t="shared" si="0"/>
        <v>100</v>
      </c>
    </row>
    <row r="22" spans="1:7" ht="12.75" customHeight="1">
      <c r="A22" s="156">
        <v>710</v>
      </c>
      <c r="B22" s="147"/>
      <c r="C22" s="122"/>
      <c r="D22" s="148" t="s">
        <v>10</v>
      </c>
      <c r="E22" s="78">
        <f>SUM(E23,E25,E27)</f>
        <v>224000</v>
      </c>
      <c r="F22" s="234">
        <f>SUM(F23,F25,F27)</f>
        <v>117753</v>
      </c>
      <c r="G22" s="85">
        <f t="shared" si="0"/>
        <v>52.56830357142858</v>
      </c>
    </row>
    <row r="23" spans="1:7" ht="12.75" customHeight="1">
      <c r="A23" s="153"/>
      <c r="B23" s="149">
        <v>71013</v>
      </c>
      <c r="C23" s="118"/>
      <c r="D23" s="150" t="s">
        <v>157</v>
      </c>
      <c r="E23" s="72">
        <v>30000</v>
      </c>
      <c r="F23" s="222">
        <v>15000</v>
      </c>
      <c r="G23" s="83">
        <f t="shared" si="0"/>
        <v>50</v>
      </c>
    </row>
    <row r="24" spans="1:7" ht="39" customHeight="1">
      <c r="A24" s="157"/>
      <c r="B24" s="155"/>
      <c r="C24" s="119">
        <v>2110</v>
      </c>
      <c r="D24" s="151" t="s">
        <v>7</v>
      </c>
      <c r="E24" s="87">
        <v>30000</v>
      </c>
      <c r="F24" s="224">
        <v>15000</v>
      </c>
      <c r="G24" s="111">
        <f t="shared" si="0"/>
        <v>50</v>
      </c>
    </row>
    <row r="25" spans="1:7" ht="12.75" customHeight="1">
      <c r="A25" s="158"/>
      <c r="B25" s="149">
        <v>71014</v>
      </c>
      <c r="C25" s="118"/>
      <c r="D25" s="150" t="s">
        <v>11</v>
      </c>
      <c r="E25" s="72">
        <v>35000</v>
      </c>
      <c r="F25" s="225">
        <v>17502</v>
      </c>
      <c r="G25" s="102">
        <f t="shared" si="0"/>
        <v>50.005714285714284</v>
      </c>
    </row>
    <row r="26" spans="1:7" ht="33.75" customHeight="1">
      <c r="A26" s="157"/>
      <c r="B26" s="155"/>
      <c r="C26" s="119">
        <v>2110</v>
      </c>
      <c r="D26" s="151" t="s">
        <v>7</v>
      </c>
      <c r="E26" s="87">
        <v>35000</v>
      </c>
      <c r="F26" s="226">
        <v>17502</v>
      </c>
      <c r="G26" s="99">
        <f t="shared" si="0"/>
        <v>50.005714285714284</v>
      </c>
    </row>
    <row r="27" spans="1:7" ht="12.75" customHeight="1">
      <c r="A27" s="159"/>
      <c r="B27" s="160">
        <v>71015</v>
      </c>
      <c r="C27" s="161"/>
      <c r="D27" s="162" t="s">
        <v>12</v>
      </c>
      <c r="E27" s="79">
        <f>SUM(E28:E29)</f>
        <v>159000</v>
      </c>
      <c r="F27" s="227">
        <v>85251</v>
      </c>
      <c r="G27" s="208">
        <f t="shared" si="0"/>
        <v>53.616981132075466</v>
      </c>
    </row>
    <row r="28" spans="1:7" ht="39" customHeight="1">
      <c r="A28" s="157"/>
      <c r="B28" s="163"/>
      <c r="C28" s="164">
        <v>2110</v>
      </c>
      <c r="D28" s="165" t="s">
        <v>7</v>
      </c>
      <c r="E28" s="89">
        <v>155000</v>
      </c>
      <c r="F28" s="228">
        <v>85251</v>
      </c>
      <c r="G28" s="194">
        <f t="shared" si="0"/>
        <v>55.000645161290315</v>
      </c>
    </row>
    <row r="29" spans="1:7" ht="35.25" customHeight="1">
      <c r="A29" s="157"/>
      <c r="B29" s="166"/>
      <c r="C29" s="167">
        <v>6410</v>
      </c>
      <c r="D29" s="168" t="s">
        <v>136</v>
      </c>
      <c r="E29" s="91">
        <v>4000</v>
      </c>
      <c r="F29" s="229">
        <v>0</v>
      </c>
      <c r="G29" s="197">
        <f t="shared" si="0"/>
        <v>0</v>
      </c>
    </row>
    <row r="30" spans="1:7" ht="14.25" customHeight="1">
      <c r="A30" s="169">
        <v>750</v>
      </c>
      <c r="B30" s="147"/>
      <c r="C30" s="122"/>
      <c r="D30" s="170" t="s">
        <v>13</v>
      </c>
      <c r="E30" s="135">
        <f>SUM(E31,E33)</f>
        <v>117453</v>
      </c>
      <c r="F30" s="237">
        <f>SUM(F31,F33)</f>
        <v>70446</v>
      </c>
      <c r="G30" s="96">
        <f t="shared" si="0"/>
        <v>59.97803376669817</v>
      </c>
    </row>
    <row r="31" spans="1:7" ht="12.75" customHeight="1">
      <c r="A31" s="159"/>
      <c r="B31" s="149">
        <v>75011</v>
      </c>
      <c r="C31" s="118"/>
      <c r="D31" s="150" t="s">
        <v>14</v>
      </c>
      <c r="E31" s="72">
        <v>91953</v>
      </c>
      <c r="F31" s="230">
        <v>49511</v>
      </c>
      <c r="G31" s="101">
        <f t="shared" si="0"/>
        <v>53.84381151240307</v>
      </c>
    </row>
    <row r="32" spans="1:7" ht="36" customHeight="1">
      <c r="A32" s="157"/>
      <c r="B32" s="155"/>
      <c r="C32" s="119">
        <v>2110</v>
      </c>
      <c r="D32" s="151" t="s">
        <v>7</v>
      </c>
      <c r="E32" s="87">
        <v>91953</v>
      </c>
      <c r="F32" s="231">
        <v>49511</v>
      </c>
      <c r="G32" s="101">
        <f t="shared" si="0"/>
        <v>53.84381151240307</v>
      </c>
    </row>
    <row r="33" spans="1:7" ht="12.75" customHeight="1">
      <c r="A33" s="158"/>
      <c r="B33" s="149">
        <v>75045</v>
      </c>
      <c r="C33" s="118"/>
      <c r="D33" s="150" t="s">
        <v>15</v>
      </c>
      <c r="E33" s="72">
        <v>25500</v>
      </c>
      <c r="F33" s="222">
        <v>20935</v>
      </c>
      <c r="G33" s="83">
        <f t="shared" si="0"/>
        <v>82.09803921568627</v>
      </c>
    </row>
    <row r="34" spans="1:7" ht="34.5" customHeight="1">
      <c r="A34" s="154"/>
      <c r="B34" s="155"/>
      <c r="C34" s="119">
        <v>2110</v>
      </c>
      <c r="D34" s="151" t="s">
        <v>7</v>
      </c>
      <c r="E34" s="87">
        <v>25500</v>
      </c>
      <c r="F34" s="232">
        <v>20935</v>
      </c>
      <c r="G34" s="101">
        <f t="shared" si="0"/>
        <v>82.09803921568627</v>
      </c>
    </row>
    <row r="35" spans="1:7" ht="28.5" customHeight="1">
      <c r="A35" s="173">
        <v>754</v>
      </c>
      <c r="B35" s="147"/>
      <c r="C35" s="121"/>
      <c r="D35" s="148" t="s">
        <v>16</v>
      </c>
      <c r="E35" s="94">
        <f>SUM(E36,E38)</f>
        <v>2605514</v>
      </c>
      <c r="F35" s="234">
        <f>SUM(F36,F38)</f>
        <v>1677481</v>
      </c>
      <c r="G35" s="85">
        <f t="shared" si="0"/>
        <v>64.38196071869122</v>
      </c>
    </row>
    <row r="36" spans="1:7" ht="12.75" customHeight="1">
      <c r="A36" s="153"/>
      <c r="B36" s="149">
        <v>75411</v>
      </c>
      <c r="C36" s="118"/>
      <c r="D36" s="150" t="s">
        <v>122</v>
      </c>
      <c r="E36" s="72">
        <v>2605114</v>
      </c>
      <c r="F36" s="233">
        <v>1677081</v>
      </c>
      <c r="G36" s="203">
        <f t="shared" si="0"/>
        <v>64.37649177732722</v>
      </c>
    </row>
    <row r="37" spans="1:7" ht="36" customHeight="1">
      <c r="A37" s="157"/>
      <c r="B37" s="155"/>
      <c r="C37" s="119">
        <v>2110</v>
      </c>
      <c r="D37" s="151" t="s">
        <v>7</v>
      </c>
      <c r="E37" s="87">
        <v>2605114</v>
      </c>
      <c r="F37" s="232">
        <v>1677081</v>
      </c>
      <c r="G37" s="101">
        <f t="shared" si="0"/>
        <v>64.37649177732722</v>
      </c>
    </row>
    <row r="38" spans="1:7" ht="12.75" customHeight="1">
      <c r="A38" s="157"/>
      <c r="B38" s="149">
        <v>75414</v>
      </c>
      <c r="C38" s="118"/>
      <c r="D38" s="150" t="s">
        <v>64</v>
      </c>
      <c r="E38" s="72">
        <v>400</v>
      </c>
      <c r="F38" s="222">
        <v>400</v>
      </c>
      <c r="G38" s="83">
        <f t="shared" si="0"/>
        <v>100</v>
      </c>
    </row>
    <row r="39" spans="1:7" ht="36" customHeight="1">
      <c r="A39" s="154"/>
      <c r="B39" s="155"/>
      <c r="C39" s="119">
        <v>2110</v>
      </c>
      <c r="D39" s="151" t="s">
        <v>7</v>
      </c>
      <c r="E39" s="87">
        <v>400</v>
      </c>
      <c r="F39" s="230">
        <v>400</v>
      </c>
      <c r="G39" s="175">
        <f t="shared" si="0"/>
        <v>100</v>
      </c>
    </row>
    <row r="40" spans="1:7" ht="14.25" customHeight="1">
      <c r="A40" s="156">
        <v>851</v>
      </c>
      <c r="B40" s="147"/>
      <c r="C40" s="122"/>
      <c r="D40" s="148" t="s">
        <v>17</v>
      </c>
      <c r="E40" s="78">
        <v>845900</v>
      </c>
      <c r="F40" s="234">
        <v>422125</v>
      </c>
      <c r="G40" s="85">
        <f t="shared" si="0"/>
        <v>49.902470741222366</v>
      </c>
    </row>
    <row r="41" spans="1:7" ht="38.25" customHeight="1">
      <c r="A41" s="153"/>
      <c r="B41" s="171">
        <v>85156</v>
      </c>
      <c r="C41" s="171"/>
      <c r="D41" s="4" t="s">
        <v>18</v>
      </c>
      <c r="E41" s="109">
        <v>845900</v>
      </c>
      <c r="F41" s="221">
        <v>422125</v>
      </c>
      <c r="G41" s="86">
        <f t="shared" si="0"/>
        <v>49.902470741222366</v>
      </c>
    </row>
    <row r="42" spans="1:7" ht="38.25" customHeight="1">
      <c r="A42" s="154"/>
      <c r="B42" s="155"/>
      <c r="C42" s="119">
        <v>2110</v>
      </c>
      <c r="D42" s="151" t="s">
        <v>7</v>
      </c>
      <c r="E42" s="87">
        <v>845900</v>
      </c>
      <c r="F42" s="232">
        <v>422125</v>
      </c>
      <c r="G42" s="83">
        <f t="shared" si="0"/>
        <v>49.902470741222366</v>
      </c>
    </row>
    <row r="43" spans="1:7" ht="29.25" customHeight="1">
      <c r="A43" s="172">
        <v>853</v>
      </c>
      <c r="B43" s="149"/>
      <c r="C43" s="118"/>
      <c r="D43" s="148" t="s">
        <v>158</v>
      </c>
      <c r="E43" s="94">
        <v>58000</v>
      </c>
      <c r="F43" s="234">
        <v>26857</v>
      </c>
      <c r="G43" s="85">
        <f t="shared" si="0"/>
        <v>46.3051724137931</v>
      </c>
    </row>
    <row r="44" spans="1:7" ht="14.25" customHeight="1">
      <c r="A44" s="173"/>
      <c r="B44" s="149">
        <v>85321</v>
      </c>
      <c r="C44" s="118"/>
      <c r="D44" s="150" t="s">
        <v>159</v>
      </c>
      <c r="E44" s="72">
        <v>58000</v>
      </c>
      <c r="F44" s="235">
        <v>26857</v>
      </c>
      <c r="G44" s="102">
        <f t="shared" si="0"/>
        <v>46.3051724137931</v>
      </c>
    </row>
    <row r="45" spans="1:7" ht="37.5" customHeight="1">
      <c r="A45" s="157"/>
      <c r="B45" s="155"/>
      <c r="C45" s="119">
        <v>2110</v>
      </c>
      <c r="D45" s="151" t="s">
        <v>7</v>
      </c>
      <c r="E45" s="87">
        <v>58000</v>
      </c>
      <c r="F45" s="221">
        <v>26857</v>
      </c>
      <c r="G45" s="86">
        <f t="shared" si="0"/>
        <v>46.3051724137931</v>
      </c>
    </row>
    <row r="46" spans="1:7" ht="14.25" customHeight="1">
      <c r="A46" s="317" t="s">
        <v>20</v>
      </c>
      <c r="B46" s="318"/>
      <c r="C46" s="318"/>
      <c r="D46" s="319"/>
      <c r="E46" s="78">
        <f>SUM(E13,E16,E19,E22,E30,E35,E40,E43)</f>
        <v>3926367</v>
      </c>
      <c r="F46" s="236">
        <f>SUM(F13,F16,F19,F22,F30,F35,F40,F43)</f>
        <v>2358962</v>
      </c>
      <c r="G46" s="85">
        <f t="shared" si="0"/>
        <v>60.08001799118625</v>
      </c>
    </row>
  </sheetData>
  <mergeCells count="10">
    <mergeCell ref="A46:D46"/>
    <mergeCell ref="A6:G6"/>
    <mergeCell ref="A7:G7"/>
    <mergeCell ref="A8:G8"/>
    <mergeCell ref="A9:G9"/>
    <mergeCell ref="D5:G5"/>
    <mergeCell ref="D1:G1"/>
    <mergeCell ref="D2:G2"/>
    <mergeCell ref="D3:G3"/>
    <mergeCell ref="D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G18"/>
  <sheetViews>
    <sheetView workbookViewId="0" topLeftCell="A1">
      <selection activeCell="B5" sqref="B5"/>
    </sheetView>
  </sheetViews>
  <sheetFormatPr defaultColWidth="9.00390625" defaultRowHeight="12.75"/>
  <cols>
    <col min="1" max="1" width="6.25390625" style="0" customWidth="1"/>
    <col min="2" max="2" width="7.875" style="0" customWidth="1"/>
    <col min="3" max="3" width="8.125" style="0" customWidth="1"/>
    <col min="4" max="4" width="35.00390625" style="0" customWidth="1"/>
    <col min="5" max="5" width="11.625" style="0" customWidth="1"/>
    <col min="6" max="6" width="12.125" style="0" customWidth="1"/>
    <col min="7" max="7" width="5.625" style="0" customWidth="1"/>
  </cols>
  <sheetData>
    <row r="1" spans="1:7" ht="12.75">
      <c r="A1" s="124"/>
      <c r="B1" s="124"/>
      <c r="C1" s="124"/>
      <c r="D1" s="312" t="s">
        <v>129</v>
      </c>
      <c r="E1" s="312"/>
      <c r="F1" s="312"/>
      <c r="G1" s="312"/>
    </row>
    <row r="2" spans="1:7" ht="12.75">
      <c r="A2" s="124"/>
      <c r="B2" s="124"/>
      <c r="C2" s="124"/>
      <c r="D2" s="312" t="s">
        <v>123</v>
      </c>
      <c r="E2" s="312"/>
      <c r="F2" s="312"/>
      <c r="G2" s="312"/>
    </row>
    <row r="3" spans="1:7" ht="12.75">
      <c r="A3" s="124"/>
      <c r="B3" s="124"/>
      <c r="C3" s="124"/>
      <c r="D3" s="312" t="s">
        <v>124</v>
      </c>
      <c r="E3" s="312"/>
      <c r="F3" s="312"/>
      <c r="G3" s="312"/>
    </row>
    <row r="4" spans="1:7" ht="12.75">
      <c r="A4" s="124"/>
      <c r="B4" s="124"/>
      <c r="C4" s="124"/>
      <c r="D4" s="313" t="s">
        <v>162</v>
      </c>
      <c r="E4" s="313"/>
      <c r="F4" s="313"/>
      <c r="G4" s="313"/>
    </row>
    <row r="5" spans="1:5" ht="12.75">
      <c r="A5" s="124"/>
      <c r="B5" s="124"/>
      <c r="C5" s="124"/>
      <c r="D5" s="125"/>
      <c r="E5" s="125"/>
    </row>
    <row r="6" spans="1:5" ht="12.75">
      <c r="A6" s="124"/>
      <c r="B6" s="124"/>
      <c r="C6" s="124"/>
      <c r="D6" s="125"/>
      <c r="E6" s="125"/>
    </row>
    <row r="7" spans="1:5" ht="12.75">
      <c r="A7" s="124"/>
      <c r="B7" s="124"/>
      <c r="C7" s="124"/>
      <c r="D7" s="125"/>
      <c r="E7" s="125"/>
    </row>
    <row r="8" spans="1:5" ht="12.75">
      <c r="A8" s="124"/>
      <c r="B8" s="124"/>
      <c r="C8" s="124"/>
      <c r="D8" s="125"/>
      <c r="E8" s="125"/>
    </row>
    <row r="9" spans="1:7" ht="20.25" customHeight="1">
      <c r="A9" s="322" t="s">
        <v>117</v>
      </c>
      <c r="B9" s="322"/>
      <c r="C9" s="322"/>
      <c r="D9" s="322"/>
      <c r="E9" s="322"/>
      <c r="F9" s="322"/>
      <c r="G9" s="322"/>
    </row>
    <row r="10" spans="1:7" ht="23.25" customHeight="1">
      <c r="A10" s="322" t="s">
        <v>115</v>
      </c>
      <c r="B10" s="322"/>
      <c r="C10" s="322"/>
      <c r="D10" s="322"/>
      <c r="E10" s="322"/>
      <c r="F10" s="322"/>
      <c r="G10" s="322"/>
    </row>
    <row r="11" spans="1:7" ht="21.75" customHeight="1">
      <c r="A11" s="322" t="s">
        <v>160</v>
      </c>
      <c r="B11" s="322"/>
      <c r="C11" s="322"/>
      <c r="D11" s="322"/>
      <c r="E11" s="322"/>
      <c r="F11" s="322"/>
      <c r="G11" s="322"/>
    </row>
    <row r="12" spans="1:7" ht="15.75">
      <c r="A12" s="322" t="s">
        <v>128</v>
      </c>
      <c r="B12" s="322"/>
      <c r="C12" s="322"/>
      <c r="D12" s="322"/>
      <c r="E12" s="322"/>
      <c r="F12" s="322"/>
      <c r="G12" s="322"/>
    </row>
    <row r="13" spans="1:5" ht="15.75">
      <c r="A13" s="126"/>
      <c r="B13" s="126"/>
      <c r="C13" s="126"/>
      <c r="D13" s="127"/>
      <c r="E13" s="126"/>
    </row>
    <row r="15" spans="1:7" ht="48" customHeight="1">
      <c r="A15" s="76" t="s">
        <v>0</v>
      </c>
      <c r="B15" s="75" t="s">
        <v>1</v>
      </c>
      <c r="C15" s="75" t="s">
        <v>21</v>
      </c>
      <c r="D15" s="75" t="s">
        <v>2</v>
      </c>
      <c r="E15" s="113" t="s">
        <v>121</v>
      </c>
      <c r="F15" s="112" t="s">
        <v>193</v>
      </c>
      <c r="G15" s="114" t="s">
        <v>116</v>
      </c>
    </row>
    <row r="16" spans="1:7" ht="14.25" customHeight="1">
      <c r="A16" s="9">
        <v>750</v>
      </c>
      <c r="B16" s="9"/>
      <c r="C16" s="54"/>
      <c r="D16" s="128" t="s">
        <v>13</v>
      </c>
      <c r="E16" s="129">
        <v>2996</v>
      </c>
      <c r="F16" s="234">
        <v>1499</v>
      </c>
      <c r="G16" s="85">
        <f>PRODUCT(F16/E16)*100</f>
        <v>50.033377837116156</v>
      </c>
    </row>
    <row r="17" spans="1:7" ht="12.75" customHeight="1">
      <c r="A17" s="55"/>
      <c r="B17" s="48">
        <v>75011</v>
      </c>
      <c r="C17" s="3"/>
      <c r="D17" s="130" t="s">
        <v>14</v>
      </c>
      <c r="E17" s="109">
        <v>2996</v>
      </c>
      <c r="F17" s="235">
        <v>1499</v>
      </c>
      <c r="G17" s="86">
        <f>PRODUCT(F17/E17)*100</f>
        <v>50.033377837116156</v>
      </c>
    </row>
    <row r="18" spans="1:7" ht="38.25" customHeight="1">
      <c r="A18" s="35"/>
      <c r="B18" s="35"/>
      <c r="C18" s="22" t="s">
        <v>49</v>
      </c>
      <c r="D18" s="23" t="s">
        <v>50</v>
      </c>
      <c r="E18" s="87">
        <v>2996</v>
      </c>
      <c r="F18" s="232">
        <v>1499</v>
      </c>
      <c r="G18" s="83">
        <f>PRODUCT(F18/E18)*100</f>
        <v>50.033377837116156</v>
      </c>
    </row>
  </sheetData>
  <mergeCells count="8">
    <mergeCell ref="A12:G12"/>
    <mergeCell ref="D1:G1"/>
    <mergeCell ref="D2:G2"/>
    <mergeCell ref="D3:G3"/>
    <mergeCell ref="D4:G4"/>
    <mergeCell ref="A9:G9"/>
    <mergeCell ref="A11:G11"/>
    <mergeCell ref="A10:G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2006-08-01T10:18:42Z</cp:lastPrinted>
  <dcterms:created xsi:type="dcterms:W3CDTF">1997-02-26T13:46:56Z</dcterms:created>
  <dcterms:modified xsi:type="dcterms:W3CDTF">2006-09-05T10:39:05Z</dcterms:modified>
  <cp:category/>
  <cp:version/>
  <cp:contentType/>
  <cp:contentStatus/>
</cp:coreProperties>
</file>