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535" tabRatio="813"/>
  </bookViews>
  <sheets>
    <sheet name="INWESTYCJE 2023 PLAN" sheetId="13" r:id="rId1"/>
    <sheet name="OPIS" sheetId="10" r:id="rId2"/>
  </sheets>
  <definedNames>
    <definedName name="_xlnm.Print_Area" localSheetId="0">'INWESTYCJE 2023 PLAN'!$A$1:$Q$669</definedName>
    <definedName name="_xlnm.Print_Titles" localSheetId="0">'INWESTYCJE 2023 PLAN'!$7:$8</definedName>
  </definedNames>
  <calcPr calcId="125725"/>
</workbook>
</file>

<file path=xl/calcChain.xml><?xml version="1.0" encoding="utf-8"?>
<calcChain xmlns="http://schemas.openxmlformats.org/spreadsheetml/2006/main">
  <c r="M11" i="13"/>
  <c r="M10"/>
  <c r="M470"/>
  <c r="M503"/>
  <c r="M502"/>
  <c r="M501"/>
  <c r="M500"/>
  <c r="M585"/>
  <c r="M499" l="1"/>
  <c r="M643"/>
  <c r="M642"/>
  <c r="M641"/>
  <c r="M640"/>
  <c r="N639"/>
  <c r="K639"/>
  <c r="J639"/>
  <c r="I639"/>
  <c r="M664"/>
  <c r="K499"/>
  <c r="J499"/>
  <c r="M534"/>
  <c r="M229" l="1"/>
  <c r="I229" s="1"/>
  <c r="M529" l="1"/>
  <c r="N514" l="1"/>
  <c r="M514"/>
  <c r="I514" s="1"/>
  <c r="M13" l="1"/>
  <c r="M12"/>
  <c r="M563"/>
  <c r="M562"/>
  <c r="M561"/>
  <c r="M560"/>
  <c r="N559"/>
  <c r="K559"/>
  <c r="J559"/>
  <c r="I559"/>
  <c r="M579"/>
  <c r="M559" l="1"/>
  <c r="M359"/>
  <c r="I359" s="1"/>
  <c r="M239"/>
  <c r="I239" s="1"/>
  <c r="M259"/>
  <c r="I259" s="1"/>
  <c r="J489" l="1"/>
  <c r="N489"/>
  <c r="M492"/>
  <c r="M491"/>
  <c r="M490"/>
  <c r="M493"/>
  <c r="I489"/>
  <c r="M494"/>
  <c r="M489" l="1"/>
  <c r="N584"/>
  <c r="M588" l="1"/>
  <c r="M587"/>
  <c r="M586"/>
  <c r="K584"/>
  <c r="J584"/>
  <c r="I584"/>
  <c r="M584" l="1"/>
  <c r="M634"/>
  <c r="R455" l="1"/>
  <c r="M569" l="1"/>
  <c r="I469" l="1"/>
  <c r="J469"/>
  <c r="K469"/>
  <c r="M473"/>
  <c r="M472"/>
  <c r="M471"/>
  <c r="M484"/>
  <c r="N484" s="1"/>
  <c r="M479"/>
  <c r="N479" s="1"/>
  <c r="M469" l="1"/>
  <c r="R475" s="1"/>
  <c r="M624"/>
  <c r="I549"/>
  <c r="N549"/>
  <c r="K9"/>
  <c r="J9"/>
  <c r="N464"/>
  <c r="M464"/>
  <c r="I464" s="1"/>
  <c r="N459"/>
  <c r="M459"/>
  <c r="I459" s="1"/>
  <c r="M9" l="1"/>
  <c r="M659"/>
  <c r="M619"/>
  <c r="M609"/>
  <c r="N454" l="1"/>
  <c r="N389"/>
  <c r="N384"/>
  <c r="N374"/>
  <c r="N364"/>
  <c r="N249"/>
  <c r="M354" l="1"/>
  <c r="I354" s="1"/>
  <c r="N309" l="1"/>
  <c r="M309"/>
  <c r="I309" s="1"/>
  <c r="N254"/>
  <c r="M254"/>
  <c r="I254" s="1"/>
  <c r="M234"/>
  <c r="I234" s="1"/>
  <c r="M159" l="1"/>
  <c r="I159" s="1"/>
  <c r="M374"/>
  <c r="I374" s="1"/>
  <c r="M454" l="1"/>
  <c r="I454" s="1"/>
  <c r="M429" l="1"/>
  <c r="I429" s="1"/>
  <c r="M604"/>
  <c r="N449" l="1"/>
  <c r="M574" l="1"/>
  <c r="M564"/>
  <c r="M554"/>
  <c r="M553"/>
  <c r="M552"/>
  <c r="M551"/>
  <c r="M550"/>
  <c r="K549"/>
  <c r="M549" l="1"/>
  <c r="M364" l="1"/>
  <c r="M543"/>
  <c r="M542"/>
  <c r="M541"/>
  <c r="M540"/>
  <c r="N539"/>
  <c r="K539"/>
  <c r="J539"/>
  <c r="J669" s="1"/>
  <c r="I539"/>
  <c r="M649"/>
  <c r="M639" s="1"/>
  <c r="M629"/>
  <c r="M614"/>
  <c r="M599"/>
  <c r="M594"/>
  <c r="M589"/>
  <c r="K489" l="1"/>
  <c r="K669" s="1"/>
  <c r="I364"/>
  <c r="R366" s="1"/>
  <c r="M544"/>
  <c r="M504"/>
  <c r="R505" s="1"/>
  <c r="M524"/>
  <c r="M474"/>
  <c r="N474" l="1"/>
  <c r="N469" s="1"/>
  <c r="M539"/>
  <c r="N64" l="1"/>
  <c r="E1332" i="10"/>
  <c r="E1303"/>
  <c r="E1289"/>
  <c r="E1273"/>
  <c r="E1257"/>
  <c r="E1241"/>
  <c r="E1225"/>
  <c r="E1207"/>
  <c r="E1190"/>
  <c r="E1175"/>
  <c r="E1158"/>
  <c r="E1141"/>
  <c r="E1125"/>
  <c r="E1109"/>
  <c r="E1093"/>
  <c r="E1074"/>
  <c r="E1058"/>
  <c r="E1041"/>
  <c r="E1024"/>
  <c r="E1008"/>
  <c r="E993"/>
  <c r="E976"/>
  <c r="E960"/>
  <c r="E941"/>
  <c r="E925"/>
  <c r="E909"/>
  <c r="E893"/>
  <c r="E877"/>
  <c r="E861"/>
  <c r="E844"/>
  <c r="E828"/>
  <c r="E812"/>
  <c r="E795"/>
  <c r="E779"/>
  <c r="E763"/>
  <c r="E747"/>
  <c r="E730"/>
  <c r="E713"/>
  <c r="E697"/>
  <c r="E681"/>
  <c r="E665"/>
  <c r="E649"/>
  <c r="E633"/>
  <c r="E617"/>
  <c r="E601"/>
  <c r="E584"/>
  <c r="E567"/>
  <c r="E551"/>
  <c r="E535"/>
  <c r="E516"/>
  <c r="E499"/>
  <c r="E482"/>
  <c r="E464"/>
  <c r="E448"/>
  <c r="E432"/>
  <c r="E416"/>
  <c r="E399"/>
  <c r="E382"/>
  <c r="E366"/>
  <c r="E350"/>
  <c r="E334"/>
  <c r="E317"/>
  <c r="E301"/>
  <c r="E284"/>
  <c r="E265"/>
  <c r="E248"/>
  <c r="E229"/>
  <c r="E212"/>
  <c r="E195"/>
  <c r="E180"/>
  <c r="E164"/>
  <c r="E148"/>
  <c r="E132"/>
  <c r="E116"/>
  <c r="E100"/>
  <c r="E84"/>
  <c r="E67"/>
  <c r="E48"/>
  <c r="E32"/>
  <c r="M204" i="13" l="1"/>
  <c r="I204" s="1"/>
  <c r="M209"/>
  <c r="I209" s="1"/>
  <c r="N209"/>
  <c r="M214"/>
  <c r="I214" s="1"/>
  <c r="M219"/>
  <c r="I219" s="1"/>
  <c r="M224"/>
  <c r="I224" s="1"/>
  <c r="M244"/>
  <c r="I244" s="1"/>
  <c r="M449"/>
  <c r="I449" s="1"/>
  <c r="M509"/>
  <c r="I509" s="1"/>
  <c r="M519"/>
  <c r="I519" s="1"/>
  <c r="N509"/>
  <c r="N519"/>
  <c r="M14"/>
  <c r="N499" l="1"/>
  <c r="I499"/>
  <c r="M669"/>
  <c r="J673" s="1"/>
  <c r="M444"/>
  <c r="N439"/>
  <c r="M439"/>
  <c r="I439" s="1"/>
  <c r="M434"/>
  <c r="I434" s="1"/>
  <c r="M424"/>
  <c r="I424" s="1"/>
  <c r="M419"/>
  <c r="I419" s="1"/>
  <c r="M414"/>
  <c r="I414" s="1"/>
  <c r="M409"/>
  <c r="I409" s="1"/>
  <c r="M404"/>
  <c r="I404" s="1"/>
  <c r="M399"/>
  <c r="N399" s="1"/>
  <c r="M394"/>
  <c r="I394" s="1"/>
  <c r="M389"/>
  <c r="I389" s="1"/>
  <c r="M384"/>
  <c r="I384" s="1"/>
  <c r="M379"/>
  <c r="I379" s="1"/>
  <c r="M369"/>
  <c r="I369" s="1"/>
  <c r="M349"/>
  <c r="I349" s="1"/>
  <c r="M344"/>
  <c r="I344" s="1"/>
  <c r="M339"/>
  <c r="I339" s="1"/>
  <c r="M334"/>
  <c r="I334" s="1"/>
  <c r="M329"/>
  <c r="N329" s="1"/>
  <c r="M324"/>
  <c r="I324" s="1"/>
  <c r="M319"/>
  <c r="I319" s="1"/>
  <c r="M314"/>
  <c r="M304"/>
  <c r="I304" s="1"/>
  <c r="M299"/>
  <c r="R301" s="1"/>
  <c r="N294"/>
  <c r="M294"/>
  <c r="R296" s="1"/>
  <c r="M289"/>
  <c r="I289" s="1"/>
  <c r="M284"/>
  <c r="I284" s="1"/>
  <c r="M279"/>
  <c r="I279" s="1"/>
  <c r="M274"/>
  <c r="I274" s="1"/>
  <c r="M269"/>
  <c r="I269" s="1"/>
  <c r="M264"/>
  <c r="I264" s="1"/>
  <c r="M249"/>
  <c r="R251" s="1"/>
  <c r="M199"/>
  <c r="I199" s="1"/>
  <c r="M194"/>
  <c r="I194" s="1"/>
  <c r="M189"/>
  <c r="I189" s="1"/>
  <c r="M184"/>
  <c r="I184" s="1"/>
  <c r="M179"/>
  <c r="I179" s="1"/>
  <c r="M174"/>
  <c r="I174" s="1"/>
  <c r="M169"/>
  <c r="I169" s="1"/>
  <c r="M164"/>
  <c r="I164" s="1"/>
  <c r="N154"/>
  <c r="M154"/>
  <c r="M149"/>
  <c r="I149" s="1"/>
  <c r="M144"/>
  <c r="I144" s="1"/>
  <c r="M139"/>
  <c r="I139" s="1"/>
  <c r="N134"/>
  <c r="M134"/>
  <c r="I134" s="1"/>
  <c r="M129"/>
  <c r="I129" s="1"/>
  <c r="M124"/>
  <c r="R126" s="1"/>
  <c r="M119"/>
  <c r="I119" s="1"/>
  <c r="M109"/>
  <c r="I109" s="1"/>
  <c r="M104"/>
  <c r="I104" s="1"/>
  <c r="M99"/>
  <c r="I99" s="1"/>
  <c r="M94"/>
  <c r="I94" s="1"/>
  <c r="M89"/>
  <c r="I89" s="1"/>
  <c r="M84"/>
  <c r="I84" s="1"/>
  <c r="M79"/>
  <c r="I79" s="1"/>
  <c r="M74"/>
  <c r="M69"/>
  <c r="I69" s="1"/>
  <c r="M64"/>
  <c r="I64" s="1"/>
  <c r="N59"/>
  <c r="M59"/>
  <c r="M54"/>
  <c r="I54" s="1"/>
  <c r="M49"/>
  <c r="I49" s="1"/>
  <c r="M44"/>
  <c r="I44" s="1"/>
  <c r="M39"/>
  <c r="R41" s="1"/>
  <c r="M34"/>
  <c r="I34" s="1"/>
  <c r="N29"/>
  <c r="M29"/>
  <c r="I29" s="1"/>
  <c r="M24"/>
  <c r="I24" s="1"/>
  <c r="M19"/>
  <c r="I19" s="1"/>
  <c r="I14"/>
  <c r="I74" l="1"/>
  <c r="R76" s="1"/>
  <c r="R669" s="1"/>
  <c r="I154"/>
  <c r="R156" s="1"/>
  <c r="I314"/>
  <c r="R316" s="1"/>
  <c r="M114"/>
  <c r="I114" s="1"/>
  <c r="N14"/>
  <c r="N9" s="1"/>
  <c r="N669" s="1"/>
  <c r="I329"/>
  <c r="I9" l="1"/>
  <c r="I669" s="1"/>
  <c r="R10"/>
  <c r="I673" l="1"/>
</calcChain>
</file>

<file path=xl/sharedStrings.xml><?xml version="1.0" encoding="utf-8"?>
<sst xmlns="http://schemas.openxmlformats.org/spreadsheetml/2006/main" count="2387" uniqueCount="487">
  <si>
    <t>nazwa jednostki</t>
  </si>
  <si>
    <t>telefon                   fax</t>
  </si>
  <si>
    <t>paragraf</t>
  </si>
  <si>
    <t>Dział:</t>
  </si>
  <si>
    <t>Nazwa:</t>
  </si>
  <si>
    <t>Rozdział:</t>
  </si>
  <si>
    <t>………………………………..</t>
  </si>
  <si>
    <t>główny księgowy</t>
  </si>
  <si>
    <t>…………………………</t>
  </si>
  <si>
    <t>data</t>
  </si>
  <si>
    <t>Dyrektor/Kierownik Jednostki</t>
  </si>
  <si>
    <t>rok rozp./rok zak.</t>
  </si>
  <si>
    <t>Wartość zadania ogółem</t>
  </si>
  <si>
    <t>Opis i uzasadnienie planowanych wydatków inwestycyjnych</t>
  </si>
  <si>
    <t>Załącznik Nr 6.1</t>
  </si>
  <si>
    <t>Proponowane źródła finansowania</t>
  </si>
  <si>
    <t>Ad. Poz. 1</t>
  </si>
  <si>
    <t>Tytuł zadania:</t>
  </si>
  <si>
    <t>Data rozpoczęcia:</t>
  </si>
  <si>
    <t>Data zakończenia:</t>
  </si>
  <si>
    <t>Opis zakresu rzeczowego:</t>
  </si>
  <si>
    <t>Przewidywany efekt w wyniku realizacji inwestycji:</t>
  </si>
  <si>
    <t>Przygotowanie inwestycji: (dokumentacja projektowa, pozwolenie na budowę)</t>
  </si>
  <si>
    <t>Sposób obliczenia planowanych nakładów inwestycyjnych (wskaźnikowo, kosztorys inwestorski):</t>
  </si>
  <si>
    <t xml:space="preserve">Nr </t>
  </si>
  <si>
    <t>rozdział</t>
  </si>
  <si>
    <t>Nazwa zadania/lokalizacja (gmina)</t>
  </si>
  <si>
    <t>Jednostka realizująca</t>
  </si>
  <si>
    <t>Finansowanie</t>
  </si>
  <si>
    <t>R</t>
  </si>
  <si>
    <t>P</t>
  </si>
  <si>
    <t>G</t>
  </si>
  <si>
    <t>BP</t>
  </si>
  <si>
    <t>Inne</t>
  </si>
  <si>
    <t>Opis i uzasadnienie do Załącznika Nr 6</t>
  </si>
  <si>
    <t>Ad. Poz. 2</t>
  </si>
  <si>
    <t>w roku 2022 (przewidywane wykonanie)</t>
  </si>
  <si>
    <t>kwota planowana na 2023 rok</t>
  </si>
  <si>
    <t>PLAN NA 2023 ROK</t>
  </si>
  <si>
    <t>Plan inwestycyjny na 2023 rok</t>
  </si>
  <si>
    <t>Zakup kotła CO</t>
  </si>
  <si>
    <t>01/2023</t>
  </si>
  <si>
    <t>12/2023</t>
  </si>
  <si>
    <t>Ocieplenie budynku administracyjnego o powierzchni 500 m2 styropianem o grubości                     15 cm wraz z obróbką blacharską i wykonaniem elewacji</t>
  </si>
  <si>
    <t xml:space="preserve"> cena rynkowa</t>
  </si>
  <si>
    <t>Ograniczenie ilości strat energii, obniżając tym samym koszty ogrzewania budynku</t>
  </si>
  <si>
    <t>cena rynkowa</t>
  </si>
  <si>
    <t>Demontaż istniejącej instalacji niezdatnej do dalszej eksploatacji, montaż nowej instalacji elektrycznej, kompleksowa wymiana oświetlenia wewnetrznego i zewnetrznego, montaż oświetlenia awaryjnego i ewakuacyjnego, montaż podrozdzielni.</t>
  </si>
  <si>
    <t>Poprawa bezpieczeństwa i warunków pracy pracowników oraz funkcjalności pomieszczeń</t>
  </si>
  <si>
    <t xml:space="preserve"> </t>
  </si>
  <si>
    <t>Administracja publiczna</t>
  </si>
  <si>
    <t>Starostwa powiatowe</t>
  </si>
  <si>
    <t xml:space="preserve">Drogi publiczne powiatowe </t>
  </si>
  <si>
    <t>Przebudowa drogi powiatowej Nr 1535B Białystok - Kruszewo na odcinku od skrzyżowania z drogą powiatową Nr 1538B do skrzyżowania z drogą powiatową Nr 1537B i drogą gminną Nr 106267B (Gm. Choroszcz)</t>
  </si>
  <si>
    <t>Powiatowy 
Zarząd Dróg w
Białymstoku</t>
  </si>
  <si>
    <t>Inne (RFRD)</t>
  </si>
  <si>
    <t xml:space="preserve">Opracowanie dokumentacji projektowej na: Przebudowę z rozbudową drogi powiatowej Nr 1548B Barszczewo - Ogrodniki (Gm. Choroszcz) </t>
  </si>
  <si>
    <t xml:space="preserve">Aktualizacja dokumentacji projektowej na: Przebudowę z rozbudową drogi powiatowej Nr 1552B przejście przez m. Pańki (Gm. Choroszcz) </t>
  </si>
  <si>
    <t xml:space="preserve">Opracowanie dokumentacji projektowej na: Przebudowę z rozbudową drogi powiatowej Nr 1547B na odcinku Czaplino - Mińce wraz z budową mostu na rzece Czaplinianka (Gm. Choroszcz) </t>
  </si>
  <si>
    <t xml:space="preserve">Opracowanie dokumentacji projektowej na: Przebudowę z rozbudową drogi powiatowej Nr 1538B na odcinku Choroszcz - Kościuki (Gm. Choroszcz) </t>
  </si>
  <si>
    <t xml:space="preserve">Aktualizacja dokumentacji projektowej na: Przebudowę z rozbudową drogi powiatowej Nr 1380B na odcinku przejścia przez m. Złotoria (Gm. Choroszcz) </t>
  </si>
  <si>
    <t xml:space="preserve">Opracowanie dokumentacji projektowej na: Budowę kładki z drogą dla rowerów i pieszych przez rz. Narew w ciągu drogi powiatowej Nr 1535B Białystok - Kruszewo (Gm. Choroszcz) </t>
  </si>
  <si>
    <t xml:space="preserve">Opracowanie dokumentacji projektowej na: Budowę mostu przez rz. Czaplinianka wraz z dojazdami w ciągu drogi powiatowej Nr 1541B w m. Gajowniki (Gm. Choroszcz) </t>
  </si>
  <si>
    <t xml:space="preserve">Opracowanie dokumentacji projektowej na: Przebudowę z rozbudową drogi powiatowej Nr 1549B na odcinku ul. Kolejowej w Klepaczach (Gm. Choroszcz) </t>
  </si>
  <si>
    <t xml:space="preserve">Opracowanie dokumentacji projektowej na: Budowa drogi powiatowej Nr 1422B na odcinku Wólka Ratowiecka - Złota Wieś wraz z przebudową mostu na rzece Czarna (Gm. Czarna Białostocka) </t>
  </si>
  <si>
    <t>Przebudowa z rozbudową drogi powiatowej Nr 1385B na odcinku Gniła - Dobrzyniewo Duże - Etap II (Gm. Dobrzyniewo Duże)</t>
  </si>
  <si>
    <t>Przebudowa z rozbudową drogi powiatowej Nr 1385B w m. Pogorzałki na odcinku ok. 300m (gm. Dobrzyniewo Duże)</t>
  </si>
  <si>
    <t>Przebudowa z rozbudową drogi powiatowej Nr 1387B Kobuzie - droga 1385B (gm. Dobrzyniewo Duże)</t>
  </si>
  <si>
    <t>Opracowanie dokumentacji projektowej na: Przebudowę z rozbudową drogi powiatowej na odcinku Kolonia Leńce - Jurowce na terenie Gminy Dobrzyniewo Duże</t>
  </si>
  <si>
    <t xml:space="preserve">Opracowanie dokumentacji projektowej na: Budowę mostu przez rz. Supraśl k/m Dobrzyniewo Fabryczne wraz z dojazdami (Gm. Dobrzyniewo Duże) </t>
  </si>
  <si>
    <t xml:space="preserve">Opracowanie dokumentacji projektowej na: Przebudowę z rozbudową drogi powiatowej Nr 1385B na odcinku Pogorzałki - granica Powiatu Białostockiego (Gm. Dobrzyniewo Duże) </t>
  </si>
  <si>
    <t xml:space="preserve">Opracowanie dokumentacji projektowej na: Przebudowę z rozbudową drogi powiatowej Nr 1393B na odcinku Leńce - granica gminy Dobrzyniewo Duże (Gm. Dobrzyniewo Duże) </t>
  </si>
  <si>
    <t xml:space="preserve">Opracowanie dokumentacji projektowej na: Przebudowę z rozbudową drogi powiatowej Nr 1385B na odcinku Gniła - Pogorzałki (Gm. Dobrzyniewo Duże) </t>
  </si>
  <si>
    <t>Opracowanie dokumentacji projektowej na: Przebudowę drogi powiatowej Nr 1397B w m. Chraboły (Gm. Dobrzyniewo Duże)</t>
  </si>
  <si>
    <t>Przebudowa z rozbudową drogi powiatowej Nr 1448B w miejscowości Wiejki (Gm. Gródek)</t>
  </si>
  <si>
    <t>Opracowanie dokumentacji projektowej na: Przebudowę z rozbudową drogi powiatowej Nr 1439B i Nr 1437B na odcinku Waliły Stacja - Słuczanka z przejściem przez miejscowość Słuczanka (Gm. Gródek)</t>
  </si>
  <si>
    <t>Opracowanie dokumentacji projektowej na: Przebudowę z rozbudową drogi powiatowej Nr 1456B Jałówka - Bobrowniki na odcinku Mostowlany - Bobrowniki (Gm. Gródek)</t>
  </si>
  <si>
    <t>Opracowanie dokumentacji projektowej na: Przebudowę z rozbudową drogi powiatowej Nr 1446B  Gródek - Dzierniakowo (Gm. Gródek)</t>
  </si>
  <si>
    <t>Opracowanie dokumentacji projektowej na: Budowę mostu przez rz. Słoja k/m Kondycja wraz z dojazdami w ciągu drogi powiatowej Nr 1438B Załuki - Kondycja - Borki (Gm. Gródek)</t>
  </si>
  <si>
    <t>Przebudowa drogi powiatowej Nr 2111B w m. Księżyno (Gm. Juchnowiec Kościelny)</t>
  </si>
  <si>
    <t>Przebudowa drogi powiatowej Nr 1484B w m. Wojszki (Gm. Juchnowiec Kościelny)</t>
  </si>
  <si>
    <t>Przebudowa drogi powiatowej Nr 1483B Hryniewicze - Juchnowiec Kościelny (Gm. Juchnowiec Kościelny)</t>
  </si>
  <si>
    <t>Przebudowa z rozbudową drogi powiatowej Nr 1492B Hryniewicze - Olmonty (Gm. Juchnowiec Kościelny)</t>
  </si>
  <si>
    <t>Wzmocnienie nawierzchni drogi powiatowej Nr 1512B Kożany - Zajączki poprzez powierzchniowe utrwalenie emulsją i grysami (Gm. Juchnowiec Kościelny)</t>
  </si>
  <si>
    <t>Opracowanie dokumentacji projektowej na: Budowę ścieżki pieszo - rowerowej na odcinku drogi powiatowej Nr 1493B od granicy z miastem Białystok do skrzyżowania z ulicą Jaworową w Olmontach (Gm. Juchnowiec Kościelny)</t>
  </si>
  <si>
    <t xml:space="preserve"> Opracowanie dokumentacji projektowej na: Przebudowę z rozbudową drogi powiatowej Nr 1494B na odcinku Juchnowiec Kościelny - Rumejki - Niewodnica Nargilewska, Gm. Juchnowiec Kościelny</t>
  </si>
  <si>
    <t>Opracowanie dokumentacji projektowej na: Przebudowę z rozbudową drogi powiatowej Nr 1497B na odcinku Kolonia Koplany - Brończany - Stacja Lewickie (Gm. Juchnowiec Kościelny)</t>
  </si>
  <si>
    <t>Opracowanie dokumentacji projektowej na: Rozbudowę drogi powiatowej Nr 1498B na odcinku Juchnowiec Kościelny - Szerenosy (Gm. Juchnowiec Kościelny)</t>
  </si>
  <si>
    <t>Opracowanie dokumentacji projektowej na: Rozbudowę drogi powiatowej Nr 1502B Juchnowiec Dolny - Wólka (Gm. Juchnowiec Kościelny)</t>
  </si>
  <si>
    <t>Opracowanie dokumentacji projektowej na: Budowę drogi rowerowej w ciągu drogi powiatowej Nr 1483B na odcinku Biele - Złotniki (Gm. Juchnowiec Kościelny)</t>
  </si>
  <si>
    <t>Opracowanie dokumentacji projektowej na: Budowę drogi dla pieszych w ciągu drogi powiatowej Nr 1549B w m. Horodniany (Gm. Juchnowiec Kościelny)</t>
  </si>
  <si>
    <t>Opracowanie dokumentacji projektowej na: Przebudowę z rozbudową drogi powiatowej Nr 1513B na odcinku Rzepniki - Tryczówka (Gm. Juchnowiec Kościelny, Gm. Zabłudów)</t>
  </si>
  <si>
    <t>Budowa chodnika wzdłuż drogi powiatowej Nr 1519B w m. Uhowo (Gm. Łapy)</t>
  </si>
  <si>
    <t>Budowa ścieżki pieszo - rowerowej w ciągu drogi powiatowej Nr 2352B ul. Żwirki i Wigury w Łapach</t>
  </si>
  <si>
    <t>Opracowanie dokumentacji projektowej na: Przebudowę z rozbudową drogi powiatowej Nr 1534B droga 678 - Wólka Waniewska (Gm. Łapy)</t>
  </si>
  <si>
    <t>Opracowanie dokumentacji projektowej na przebudowę z rozbudową drogi powiatowej Nr 1521B na odcinku od ul. Żwirki i Wigury w Łapach do granicy Gminy Łapy (Gm. Łapy)</t>
  </si>
  <si>
    <t>Usprawnienie odwodnienia drogi powiatowej Nr 1444B w miejscowości Sokole (Gm. Michałowo)</t>
  </si>
  <si>
    <t>Opracowanie dokumentacji projektowej na: Przebudowę z rozbudową drogi powiatowej Nr 1456B Jałówka - Mostowlany - Bobrowniki na odcinku Mostowlany - Jałówka (Gm. Michałowo)</t>
  </si>
  <si>
    <t xml:space="preserve"> Opracowanie dokumentacji projektowej na: Przebudowę z rozbudową drogi powiatowej Nr 1564B na odcinku Dzierżki - Brzozowo Solniki (Gm. Poświętne)</t>
  </si>
  <si>
    <t xml:space="preserve"> Aktualizacja dokumentacji projektowej na: Przebudowę z rozbudową drogi powiatowej Nr 1562B na odcinku m. Kamińskie Wiktory (Gm. Poświętne)</t>
  </si>
  <si>
    <t>Opracowanie dokumentacji projektowej na: Budowę ścieżki rowerowej w ciągu drogi powiatowej Nr 1429B na odcinku od ronda do ul. Malinowej w Grabówce (Gm. Supraśl)</t>
  </si>
  <si>
    <t>Opracowanie dokumentacji projektowej na: Budowę ciągu pieszo - jezdnego w ciągu drogi powiatowej Nr 1432B na odcinku od istniejącej ścieżki do granicy Powiatu Białostockiego (Gm. Supraśl)</t>
  </si>
  <si>
    <t>Aktualizacja dokumentacji projektowej na: Budowę ścieżki rowerowej w ciągu drogi powiatowej Nr 1430B na odcinku Sowlany - Karakule (Gm. Supraśl)</t>
  </si>
  <si>
    <t>Opracowanie dokumentacji projektowej na: Przebudowę drogi powiatowej Nr 1427B na odcinku Ogrodniczki - Nowodworce (Gm. Supraśl)</t>
  </si>
  <si>
    <t>Budowa nowego mostu przez rzekę Narew w miejscowości Doktorce w ciagu drogi powiatowej Nr 1575B wraz z dojazdami (Gm. Suraż)</t>
  </si>
  <si>
    <t>Opracowanie dokumentacji projektowej na przebudowę z rozbudową drogi powiatowej Nr 1521B na odcinku ul. Piłsudskiego w Surażu do granicy gminy (Gm. Suraż)</t>
  </si>
  <si>
    <t xml:space="preserve"> Opracowanie dokumentacji projektowej na: Przebudowę z rozbudową drogi powiatowej Nr 1517B Turośń Dolna - Suraż wraz z przebudową mostu na cieku bez nazwy k/m Kowale (Gm. Suraż)</t>
  </si>
  <si>
    <t>Przebudowa z rozbudową drogi powiatowej Nr 1504B na odcinku od drogi wojewódzkiej Nr 678 do skrzyżowania z drogami powiatowymi Nr 1498B i Nr 1518B wraz ze skrzyżowaniem - Etap I (Gm. Turośń Kościelna)</t>
  </si>
  <si>
    <t>Przebudowa chodnika w ciągu drogi powiatowej Nr 1500B w m. Pomigacze (Gm. Turośń Kościelna)</t>
  </si>
  <si>
    <t xml:space="preserve">Opracowanie dokumentacji projektowej na: Przebudowę z rozbudową drogi powiatowej Nr 1504B na odcinku od drogi wojewódzkiej Nr 678 do mostu na rzece Turośnianka (z wyłączeniem m. Niecki i Iwanówka oraz odc. od km 0+000 do km 0+600) (Gm. Turośń Kościelna) </t>
  </si>
  <si>
    <t xml:space="preserve">Inne </t>
  </si>
  <si>
    <t xml:space="preserve">Opracowanie dokumentacji projektowej na: Przebudowę z rozbudową drogi powiatowej Nr 1501B - Etap II (Gm. Turośń Kościelna) </t>
  </si>
  <si>
    <t>Przebudowa drogi powiatowej Nr 1380B na odcinku 11 Listopada w Tykocinie (Gm. Tykocin)</t>
  </si>
  <si>
    <t>Inne (PROW)</t>
  </si>
  <si>
    <t xml:space="preserve">Opracowanie dokumentacji projektowej na: Przebudowę z rozbudową drogi powiatowej Nr 1377B na odcinku Tykocin - Kiermusy - Nieciece - Łopuchowo - Etap II (Nieciece - Łopuchowo) (Gm. Tykocin) </t>
  </si>
  <si>
    <t xml:space="preserve">Opracowanie dokumentacji projektowej na: Przebudowę z rozbudową drogi powiatowej Nr 1374B na odcinku Kiślaki - Łazy Duże (Gm. Tykocin) </t>
  </si>
  <si>
    <t xml:space="preserve"> Przebudowa z rozbudową drogi powiatowej Nr 1418B w m. Rybniki wraz z rozbiórką i budową mostu na rzece Krzemianka (Gm. Wasilków)</t>
  </si>
  <si>
    <t>Budowa chodnika w ciagu drogi powiatowej Nr 1418B na odcinku od m. Sochonie do wiaduktu drogowego w ciagu obwodnicy Wasilkowa (Gm. Wasilków)</t>
  </si>
  <si>
    <t xml:space="preserve"> Aktualizacja dokumentacji projektowej na: Budowę ścieżki pieszo - rowerowej w ciągu drogi powiatowej Nr 1418B na odcinku od ul. Wojtachowskiej do miejscowości Sochonie wraz z budową kładki pieszo - rowerowej przez rz. Czarną (Gm. Wasilków)</t>
  </si>
  <si>
    <t xml:space="preserve"> Opracowanie dokumentacji projektowej na: Budowę ścieżki rowerowej w ciągu drogi powiatowej Nr 1393B na odcinku Jurowce - Wasilków (Gm. Wasilków)</t>
  </si>
  <si>
    <t>Opracowanie dokumentacji projektowej na: Przebudowę z rozbudową drogi powiatowej na odcinku Kolonia Leńce - Jurowce na terenie Gminy Wasilków</t>
  </si>
  <si>
    <t>Opracowanie dokumentacji projektowej na: Przebudowę z rozbudową drogi powiatowej Nr 1377B na odcinku Łopuchowo - Zawady (Gm. Zawady)</t>
  </si>
  <si>
    <t>Przebudowa z rozbudową drogi powiatowej Nr 1977B na odcinku Cibory Gałeckie - Nowe Grabowo w tym opracowanie dokumentacji projektowej (Gm. Zawady) - opracowanie dokumentacji projektowej</t>
  </si>
  <si>
    <t>Budowa drogi powiatowej Nr 1469B na odcinku Rafałówka - Folwarki Małe (Gm. Zabłudów)</t>
  </si>
  <si>
    <t>Przebudowa z rozbudową drogi powiatowej Nr 1488B na odcinku Zabłudów - Nowosady (Gm. Zabłudów)</t>
  </si>
  <si>
    <t>Opracowanie dokumentacji projektowej na: Przebudowę skrzyżowania drogi powiatowej Nr 1489B z drogą gminną Nr 106855B w m. Zagruszany (Gm. Zabłudów)</t>
  </si>
  <si>
    <t>Opracowanie dokumentacji projektowej na: Budowę drogi powiatowej Nr 1489B w miejscowości Żuki (Gm. Zabłudów)</t>
  </si>
  <si>
    <t xml:space="preserve">Wykup gruntów dla potrzeb inwestycji drogowych, regulacja stanów własnościowych gruntów w pasie drogowym </t>
  </si>
  <si>
    <t>Dokumentacje branżowe</t>
  </si>
  <si>
    <t>E-usługi administracji publicznej Powiatowego Zarządu Dróg w Białymstoku</t>
  </si>
  <si>
    <t>Kompleksowa modernizacja instalacji elektrycznej, oświetleniowej i rozdzielczej w części budynku istniejącej wiaty przy ul. Usługowej 6/3 w m. Zaścianki</t>
  </si>
  <si>
    <t>Powiatowy Zarząd Dróg 
w Białymstoku</t>
  </si>
  <si>
    <t>85 740-22-17    85 740-22-19</t>
  </si>
  <si>
    <t xml:space="preserve"> Transport i łączność</t>
  </si>
  <si>
    <t>12.2021</t>
  </si>
  <si>
    <t>02.2023</t>
  </si>
  <si>
    <t>Przebudowa drogi na odcinku ok. 5021 mb, jezdnia bitumiczna 6,0m, przebudowa połączeń z drogami innymi, perony na przystankach</t>
  </si>
  <si>
    <t>Przewidywany efekt w wyniku realizacji inwestycji: Poprawa bezpieczeństwa ruchu samochodowego i pieszego</t>
  </si>
  <si>
    <t xml:space="preserve">Dokumentacja projektowa opracowana; uzyskane zgłoszenie robót </t>
  </si>
  <si>
    <t>Sposób obliczenia planowanych nakładów inwestycyjnych (wskaźnikowo, kosztorys inwestorski): na podstawie 
wybranej oferty</t>
  </si>
  <si>
    <t>Wykonanie w 2022r. -</t>
  </si>
  <si>
    <t>Budżet powiatu w 2023r. -</t>
  </si>
  <si>
    <t>Budżet Gminy Choroszcz w 2023r. -</t>
  </si>
  <si>
    <t>RFRD - 2023r.</t>
  </si>
  <si>
    <t>Razem:</t>
  </si>
  <si>
    <t>Przebudowa z rozbudową drogi powiatowej Nr 1549B na odcinku ul. Kolejowej w Klepaczach (Gm. Choroszcz)</t>
  </si>
  <si>
    <t>12.2022</t>
  </si>
  <si>
    <t>10.2023</t>
  </si>
  <si>
    <t>Przebudowa z rozbudową drogi na odcinku ok. 631 mb, chodnik, opaska, kanalizacja deszczowa, zatoki autobusowe z peronami, oświetlenie uliczne</t>
  </si>
  <si>
    <t>Dokumentacja projektowa opracowana; decyzja ZRID do uzyskania</t>
  </si>
  <si>
    <t>Sposób obliczenia planowanych nakładów inwestycyjnych (wskaźnikowo, kosztorys inwestorski): kosztorys inwestorski</t>
  </si>
  <si>
    <t>Budżet powiatu -</t>
  </si>
  <si>
    <t>Budżet Gminy Choroszcz -</t>
  </si>
  <si>
    <t>RFRD - 2022r.</t>
  </si>
  <si>
    <t>Ad. Poz. 3</t>
  </si>
  <si>
    <t>09.2022</t>
  </si>
  <si>
    <t>04.2023</t>
  </si>
  <si>
    <t>Przewidywany efekt w wyniku realizacji inwestycji: Przygotowanie dokumentacji umożliwi przygotowanie planów 
na zadania inwestycyjne na kolejne lata</t>
  </si>
  <si>
    <t>Nie dotyczy</t>
  </si>
  <si>
    <t>Sposób obliczenia planowanych nakładów inwestycyjnych (wskaźnikowo, kosztorys inwestorski): na podstawie wybranej oferty</t>
  </si>
  <si>
    <t>Ad. Poz. 4</t>
  </si>
  <si>
    <t>07.2023</t>
  </si>
  <si>
    <t xml:space="preserve">Wykonanie w 2022r. - </t>
  </si>
  <si>
    <t>Ad. Poz. 5</t>
  </si>
  <si>
    <t xml:space="preserve">Opracowanie dokumentacji projektowej na: Przebudowę z rozbudową drogi powiatowej Nr 1547B na odcinku Czaplino - Mińce wraz z przebudową mostu na rzece Czaplinianka (Gm. Choroszcz) </t>
  </si>
  <si>
    <t>05.2023</t>
  </si>
  <si>
    <t>11.2023</t>
  </si>
  <si>
    <t>Sposób obliczenia planowanych nakładów inwestycyjnych (wskaźnikowo, kosztorys inwestorski): wskaźnikowo</t>
  </si>
  <si>
    <t>Ad. Poz. 6</t>
  </si>
  <si>
    <t>Sposób obliczenia planowanych nakładów inwestycyjnych (wskaźnikowo, kosztorys inwestorski): wksaźnikowo</t>
  </si>
  <si>
    <t>Ad. Poz. 7</t>
  </si>
  <si>
    <t xml:space="preserve">Opracowanie dokumentacji projektowej na: Przebudowę z rozbudową drogi powiatowej Nr 1550B na odcinku Klepacze - Niewodnica Kościelna (Gm. Choroszcz) </t>
  </si>
  <si>
    <t>Ad. Poz. 8</t>
  </si>
  <si>
    <t>09.2023</t>
  </si>
  <si>
    <t>Ad. Poz. 9</t>
  </si>
  <si>
    <t>Ad. Poz. 10</t>
  </si>
  <si>
    <t xml:space="preserve">Opracowanie dokumentacji projektowej na: Budowę mostu przez rz. Czaplinianka wraz z dojazdami w ciagu drogi powiatowej Nr 1541B w m. Gajowniki (Gm. Choroszcz) </t>
  </si>
  <si>
    <t>Ad. Poz. 11</t>
  </si>
  <si>
    <t>06.2020</t>
  </si>
  <si>
    <t>Ad. Poz. 12</t>
  </si>
  <si>
    <t>Przebudowa z rozbudową drogi powiatowej Nr 1424B Karczmisko - Czarna Wieś Kościelna (Gm. Czarna Białostocka)</t>
  </si>
  <si>
    <t>Przebudowa z rozbudową drogi na odcinku ok. 2 568 mb, jezdnia bitumiczna 5,5m, chodnik, pobocza, odwodnienie w postaci rowów przydrożnych, rowy chłonno - odparowujące</t>
  </si>
  <si>
    <t>Dokumentacja projektowa przygotowana, decyzja ZRID do uzyskania</t>
  </si>
  <si>
    <t>Budżet Gminy Czarna Białostocka -</t>
  </si>
  <si>
    <t>RFRD - 2022r. -</t>
  </si>
  <si>
    <t>Ad. Poz. 13</t>
  </si>
  <si>
    <t xml:space="preserve">Opracowanie dokumentacji projektowej na: Budowa drogi powiatowej Nr 1422B na odcinku Wólka Ratowiecka - Złota Wieś wraz z przebudową mostu na rzece Czapielówka (Gm. Czarna Białostocka) </t>
  </si>
  <si>
    <t>Ad. Poz. 14</t>
  </si>
  <si>
    <t>09.2024</t>
  </si>
  <si>
    <t>Przebudowa z rozbudową drogi na odcinku ok. 404 mb, budowa skrzyżowania typu rondo, jezdnia bitumiczna szer. 6,0m, droga dla pieszych i rowerów, pątla autobusowa z peronem</t>
  </si>
  <si>
    <t>Dokumentacja projektowa przygotowana, decyzja ZRID wymagana</t>
  </si>
  <si>
    <t>Budżet Gminy Dobrzyniewo Duże -</t>
  </si>
  <si>
    <t xml:space="preserve">RFRD - 2022r. - </t>
  </si>
  <si>
    <t xml:space="preserve">RFRD - 2023r. - </t>
  </si>
  <si>
    <t>Budżet w 2024r. -</t>
  </si>
  <si>
    <t>Ad. Poz. 15</t>
  </si>
  <si>
    <t xml:space="preserve">Przebudowa z rozbudową drogi na odcinku 300 mb, zmiana przekroju szlakowego na półuliczny, przebudowa połączeń z drogami innymi   </t>
  </si>
  <si>
    <t>Dokumentacja projektowa przygotowana, decyzja ZRID</t>
  </si>
  <si>
    <t>RFRD - 2021r. i 2022r. -</t>
  </si>
  <si>
    <t>Ad. Poz. 16</t>
  </si>
  <si>
    <t>Przebudowa z rozbudową drogi na odcinku 902 mb, jezdnia bitumiczna szer. 6,0m i poboczami 1,25m</t>
  </si>
  <si>
    <t>Przewidywany efekt w wyniku realizacji inwestycji: Poprawa bezpieczeństa ruchu samochodowego</t>
  </si>
  <si>
    <t>wymagana dokumentacja projektowa, zgłoszenie robót wymagane</t>
  </si>
  <si>
    <t>RFRD w 2022r. -</t>
  </si>
  <si>
    <t>RFRD w 2023r. -</t>
  </si>
  <si>
    <t>Ad. Poz. 17</t>
  </si>
  <si>
    <t>Opracowanie dokumentacji projektowej na: Przebudowę z rozbudową drogi powiatowej na odcinku Kolonia Leńce na terenie Gminy Dobrzyniewo Duże</t>
  </si>
  <si>
    <t>Budżet powiatu 2023r. -</t>
  </si>
  <si>
    <t>Budżet Gminy Dobrzyniewo Duże 2023r. -</t>
  </si>
  <si>
    <t>Ad. Poz. 18</t>
  </si>
  <si>
    <t>Opracowanie dokumentacji projektowej na: Budowę mostu przez rz. Supraśl k/m Dobrzyniewo Fabryczne wraz z dojazdami (Gm. Dobrzyniewo Duże)</t>
  </si>
  <si>
    <t>Ad. Poz. 19</t>
  </si>
  <si>
    <t>Opracowanie dokumentacji projektowej na: Przebudowę z rozbudową drogi powiatowej Nr 1385B na odcinku Pogorzałki - granica Powiatu Białostockiego (Gm. Dobrzyniewo Duże)</t>
  </si>
  <si>
    <t>Budżet Gminy Dobrzyniewo Duże w 2023r. -</t>
  </si>
  <si>
    <t>Ad. Poz. 20</t>
  </si>
  <si>
    <t>Przewidywany efekt w wyniku realizacji inwestycji: przygotowanie dokumentacji umożliwi realizację usprawnienia odwodnienia drogi powiatowej</t>
  </si>
  <si>
    <t xml:space="preserve"> Nie dotyczy</t>
  </si>
  <si>
    <t>Budżet Gminy Dobrzyniewo Duże</t>
  </si>
  <si>
    <t>Ad. Poz. 21</t>
  </si>
  <si>
    <t>Ad. Poz. 22</t>
  </si>
  <si>
    <t>Opracowanie dokumentacji projwktowej na: Przebudowę drogi powiatowej Nr 1397B w m. Chraboły (Gm. Dobrzyniewo Duże)</t>
  </si>
  <si>
    <t>11.2022</t>
  </si>
  <si>
    <t>08.2023</t>
  </si>
  <si>
    <t>Ad. Poz. 23</t>
  </si>
  <si>
    <t>11.2021</t>
  </si>
  <si>
    <t>Przebudowa z rozbudową drogi na odcinku o długości 729 mb, przekrój szlakowy, przebudowa przepustu pod korona drogi</t>
  </si>
  <si>
    <t>Przewidywany efekt w wyniku realizacji inwestycji: Poprawa bezpieczeństwa ruchu samochodowego i pieszego; usprawnienie odwodnienia drogi</t>
  </si>
  <si>
    <t>Dokumentacja projektowa opracowana; wymagana decyzja ZRID</t>
  </si>
  <si>
    <t xml:space="preserve">Budżet powiatu - </t>
  </si>
  <si>
    <t>Budżet Gminy Gródek -</t>
  </si>
  <si>
    <t>RFRD - 2021r. i 2022r.</t>
  </si>
  <si>
    <t>Ad. Poz. 24</t>
  </si>
  <si>
    <t>03.2023</t>
  </si>
  <si>
    <t>Budżet Gminy Gródek w 2023r. -</t>
  </si>
  <si>
    <t>Ad. Poz. 25</t>
  </si>
  <si>
    <t>Przewidywany efekt w wyniku realizacji inwestycji: przygotowanie dokumentacji umożliwi realizację zadania</t>
  </si>
  <si>
    <t>Ad. Poz. 26</t>
  </si>
  <si>
    <t>Opracowanie dokumentacji projektowej na: Przebudowę z rozbudową drogi powiatowej Nr 1446B Gródek - Dzierniakowo (Gm. Gródek)</t>
  </si>
  <si>
    <t>Ad. Poz. 27</t>
  </si>
  <si>
    <t>Ad. Poz. 28</t>
  </si>
  <si>
    <t>Przebudowa drogi na odcinku o długości 1 396 mb, jezdnia bitumiczna szer. 6,5m, chodnik, ścieżka pieszo - rowerowa, budowa oświetlenia drogowego</t>
  </si>
  <si>
    <t xml:space="preserve">dokumentacja projektowa opracowana, wymagane zgłoszenie robót </t>
  </si>
  <si>
    <t>Budżet Gminy Juchnowiec Kościelny -</t>
  </si>
  <si>
    <t>Ad. Poz. 29</t>
  </si>
  <si>
    <t>Przebudowa drogi na odcinku o długości 1 391 mb, jezdnia bitumiczna szer. 6,0m, obustronny chodnik, zatoki autobusowe z peronami, kanalizacja deszczowa</t>
  </si>
  <si>
    <t>Ad. Poz. 30</t>
  </si>
  <si>
    <t>Przebudowa drogi na odcinku o długości 5 700 mb, wykonanie przebudowy istniejacej jezdni i poboczy</t>
  </si>
  <si>
    <t>Ad. Poz. 31</t>
  </si>
  <si>
    <t>10.2024</t>
  </si>
  <si>
    <t>Przebudowa z rozbudową drogi na odcinku o długości 1 676 mb, jezdnia bitumiczna szer. 6,0m, chodnik i ścieżka rowerowa, sieć kanalizacji deszczowej</t>
  </si>
  <si>
    <t>dokumentacja projektowa opracowana, decyzja ZRID</t>
  </si>
  <si>
    <t xml:space="preserve">Budżet w 2024r. - </t>
  </si>
  <si>
    <t>Ad. Poz. 32</t>
  </si>
  <si>
    <t>Wzmocnienie nawierzchni poprzez powierzchniowe utrwalenie na długości ok. 1,8 km</t>
  </si>
  <si>
    <t xml:space="preserve">dokumentacja projektowa nie wymagana, wymagane zgłoszenie robót </t>
  </si>
  <si>
    <t>Ad. Poz. 33</t>
  </si>
  <si>
    <t>Ad. Poz. 34</t>
  </si>
  <si>
    <t>Budżet Gminy Juchnowiec Kościelny w 2023r. -</t>
  </si>
  <si>
    <t>Ad. Poz. 35</t>
  </si>
  <si>
    <t xml:space="preserve"> Opracowanie dokumentacji projektowej na: Przebudowę z rozbudową drogi powiatowej Nr 1497B na odcinku Kolonia Koplany - Brończany - Stacja Lewickie (Gm. Juchnowiec Kościelny)</t>
  </si>
  <si>
    <t>Wyknanie w 2022r. -</t>
  </si>
  <si>
    <t>Ad. Poz. 36</t>
  </si>
  <si>
    <t>Ad. Poz. 37</t>
  </si>
  <si>
    <t>Ad. Poz. 38</t>
  </si>
  <si>
    <t>Aktualizacja dokumentacji projektowej na: Rozbudowę drogi powiatowej Nr 1483B na odcinku Wólka - Biele (Gm. Juchnowiec Kościelny)</t>
  </si>
  <si>
    <t>`</t>
  </si>
  <si>
    <t>Ad. Poz. 39</t>
  </si>
  <si>
    <t>Ad. Poz. 40</t>
  </si>
  <si>
    <t>Ad. Poz. 41</t>
  </si>
  <si>
    <t>Ad. Poz. 42</t>
  </si>
  <si>
    <t xml:space="preserve">Budowa prwostronnego chodnika na odcinku gdzie istnieją krawężniki - za krawężnikiem, na odcinku gdzie jezdnia nie jest obramowana krawężnikiem - za rowami przydrożnymi  </t>
  </si>
  <si>
    <t>Przewidywany efekt w wyniku realizacji inwestycji: Poprawa bezpieczeństa pieszego</t>
  </si>
  <si>
    <t>dokumentacja projektowa wykonana, wymagane zgłoszenie robót</t>
  </si>
  <si>
    <t>Budżet Gminy Łapy</t>
  </si>
  <si>
    <t>Ad. Poz. 43</t>
  </si>
  <si>
    <t>Budowa ścieżki pieszo - rowerowej na odcinku o długości 866 mb i szer. 3,0m</t>
  </si>
  <si>
    <t>Przewidywany efekt w wyniku realizacji inwestycji: Poprawa bezpieczeństwa ruchu rowerowego i pieszego</t>
  </si>
  <si>
    <t>dokumentacja projektowa opracowana, decyzja ZRID w trakcie uzyskiwania</t>
  </si>
  <si>
    <t>Ad. Poz. 44</t>
  </si>
  <si>
    <t>Budżet Gminy Łapy w 2023r. -</t>
  </si>
  <si>
    <t>Ad. Poz. 45</t>
  </si>
  <si>
    <t>Budżet powiatu</t>
  </si>
  <si>
    <t>Ad. Poz. 46</t>
  </si>
  <si>
    <t xml:space="preserve"> Wykonanie zbiornika rozsączającego</t>
  </si>
  <si>
    <t>Przewidywany efekt w wyniku realizacji inwestycji: usprawnienie odwodnienia</t>
  </si>
  <si>
    <t>Dokumentacja projektowa opracowana; wymagane pozwolenie na budowę</t>
  </si>
  <si>
    <t>Budżet Gminy Michałowo</t>
  </si>
  <si>
    <t>Ad. Poz. 47</t>
  </si>
  <si>
    <t>Ad. Poz. 48</t>
  </si>
  <si>
    <t>Przewidywany efekt w wyniku realizacji inwestycji: możliwość realizacji inwestycji</t>
  </si>
  <si>
    <t xml:space="preserve">Budżet powiatu w 2023r. - </t>
  </si>
  <si>
    <t>Budżet Gminy Poświętne w 2023r. -</t>
  </si>
  <si>
    <t>Ad. Poz. 49</t>
  </si>
  <si>
    <t>Aktualizacja dokumentacji projektowej na: Przebudowę z rozbudową drogi powiatowej Nr 1562B na odcinku m. Kamińskie Wiktory (Gm. Poświętne)</t>
  </si>
  <si>
    <t>Ad. Poz. 50</t>
  </si>
  <si>
    <t>Budżet Gminy Supraśl -</t>
  </si>
  <si>
    <t>Ad. Poz. 51</t>
  </si>
  <si>
    <t>Budżet Gminy Supraśl w 2023r. -</t>
  </si>
  <si>
    <t>Ad. Poz. 52</t>
  </si>
  <si>
    <t>Ad. Poz. 53</t>
  </si>
  <si>
    <t>Ad. Poz. 54</t>
  </si>
  <si>
    <t>08.2022</t>
  </si>
  <si>
    <t>Opracowanie karty informacyjnej przedsięwzięcia</t>
  </si>
  <si>
    <t>Ad. Poz. 55</t>
  </si>
  <si>
    <t>Budżet Gminy Suraż -</t>
  </si>
  <si>
    <t>Ad. Poz. 56</t>
  </si>
  <si>
    <t xml:space="preserve"> nie dotyczy</t>
  </si>
  <si>
    <t>Budżet Gminy Suraż w 2023r.  -</t>
  </si>
  <si>
    <t>Ad. Poz. 57</t>
  </si>
  <si>
    <t xml:space="preserve"> Przebudowa z rozbudową drogi o długości 600 mb, przekrój półuliczny, ścieżka pieszo - rowerowa szer. 3,0m, kanalizacja deszczowa</t>
  </si>
  <si>
    <t>Budżet Gminy Turośń Kościelna -</t>
  </si>
  <si>
    <t>Ad. Poz. 58</t>
  </si>
  <si>
    <t xml:space="preserve"> Przebudowa chodnika o długości ok 200 mb</t>
  </si>
  <si>
    <t>Przewidywany efekt w wyniku realizacji inwestycji: Poprawa bezpieczeństwa ruchu pieszego</t>
  </si>
  <si>
    <t>Dokumentacja projektowa nie wymagana; wymagane zgłoszenie robót budowlanych</t>
  </si>
  <si>
    <t>Ad. Poz. 59</t>
  </si>
  <si>
    <t xml:space="preserve">Opracowanie dokumentacji projektowej na: Przebudowę z rozbudową drogi powiatowej Nr 1504B na odcinku od drogi wojewódzkiej Nr 678 do skrzyżowania z drogami powiatowymi Nr 1498B i 1518B wraz ze skrzyżowaniem (Gm. Turośń Kościelna) </t>
  </si>
  <si>
    <t>10.2022</t>
  </si>
  <si>
    <t>Budżet Gminy Turośń Kościelna 2023r. -</t>
  </si>
  <si>
    <t>Ad. Poz. 60</t>
  </si>
  <si>
    <t>04.2018</t>
  </si>
  <si>
    <t>12.2023</t>
  </si>
  <si>
    <t>Ad. Poz. 61</t>
  </si>
  <si>
    <t xml:space="preserve">Opracowanie dokumentacji projektowej na: "Przebudowę drogi powiatowej Nr 1516B Turośn Kościelna - Turośń Dolna (Gm. Turośń Kościelna) </t>
  </si>
  <si>
    <t>Ad. Poz. 62</t>
  </si>
  <si>
    <t xml:space="preserve"> Przebudowa drogi o długości 483 mb, jezdnia z kamienia polnego, obustronne chodnik z kostki granitowej</t>
  </si>
  <si>
    <t>Dokumentacja projektowa opracowana; zgłoszenie robót budowlanych</t>
  </si>
  <si>
    <t>Budżet Gminy Tykocin -</t>
  </si>
  <si>
    <t>PROW -</t>
  </si>
  <si>
    <t>Ad. Poz. 63</t>
  </si>
  <si>
    <t>Budżet Gminy Tykocin w 2023r. -</t>
  </si>
  <si>
    <t>Ad. Poz. 65</t>
  </si>
  <si>
    <t xml:space="preserve"> Przebudowa z rozbudową drogi o długości 913 mb wraz z budową mostu, chodniki, kanalizacja deszczowa</t>
  </si>
  <si>
    <t>Budżet Gminy Wasilków -</t>
  </si>
  <si>
    <t>Ad. Poz. 66</t>
  </si>
  <si>
    <t>Budowa chodnika na odcinku długości ok. 200mb w tym opracowanie dokumentacji projektowej</t>
  </si>
  <si>
    <t>wymagana dokumentacja projektowa; wymagane zgłoszenie robót budowlanych</t>
  </si>
  <si>
    <t>Ad. Poz. 67</t>
  </si>
  <si>
    <t>Aktualizacja dokumentacji projektowej na: Budowę ścieżki pieszo - rowerowej w ciągu drogi powiatowej Nr 1418B na odcinku od ul. Wojtachowskiej do miejscowości Sochonie wraz z budową kładki pieszo - rowerowej przez rz. Czarną (Gm. Wasilków)</t>
  </si>
  <si>
    <t>Ad. Poz. 68</t>
  </si>
  <si>
    <t>Opracowanie dokumentacji projektowej na: Budowę ścieżki rowerowej w ciągu drogi powiatowej Nr 1393B na odcnku Jurowce - Wasilków (Gm. Wasilków)</t>
  </si>
  <si>
    <t>Ad. Poz. 69</t>
  </si>
  <si>
    <t>Budżet Gminy Wasilków w 2023r. -</t>
  </si>
  <si>
    <t>Ad. Poz. 70</t>
  </si>
  <si>
    <t>Budżet Gminy Zawady w 2023r. -</t>
  </si>
  <si>
    <t>Ad. Poz. 71</t>
  </si>
  <si>
    <t>10.2018</t>
  </si>
  <si>
    <t>Opracowanie dokumentacji projektowej</t>
  </si>
  <si>
    <t>Ad. Poz. 72</t>
  </si>
  <si>
    <t>Budowa drogi o długości 2 087 mb szerokosci 6,0m, dwukierunkowa ścieżka rowerowa szer. 2,0m, chodniki, odwodnienie powierzchniowe</t>
  </si>
  <si>
    <t>Przewidywany efekt w wyniku realizacji inwestycji: Poprawa bezpieczeństwa ruchu samochodowego, rowerowego i pieszego; usprawnienie odwodnienia drogi</t>
  </si>
  <si>
    <t>Dokumentacja projektowa opracowana; decyzja ZRID</t>
  </si>
  <si>
    <t>Budżet Gminy Zabłudów -</t>
  </si>
  <si>
    <t xml:space="preserve">RFRD - </t>
  </si>
  <si>
    <t>Ad. Poz. 73</t>
  </si>
  <si>
    <t>Przebudowa z rozbudową drogi o długości 6 319 mb szerokosci 6,0m, zatoki autobusowe z peronami, przebudowa skrzyżowań z drogami bocznymi</t>
  </si>
  <si>
    <t>Budżet na 2024r. -</t>
  </si>
  <si>
    <t>Ad. Poz. 74</t>
  </si>
  <si>
    <t>Budżet Gminy Zabłudów w 2023r. -</t>
  </si>
  <si>
    <t>Ad. Poz. 75</t>
  </si>
  <si>
    <t>Aktualizacja dokumentacji projektowej na: Przebudowę z rozbudową drogi powiatowej Nr 1488B na odcinku Nowosady - granica Gminy Zabłudów (Gm. Zabłudów)</t>
  </si>
  <si>
    <t>Ad. Poz. 76</t>
  </si>
  <si>
    <t>Aktualizacja dokumentacji projektowej na: Przebudowę z rozbudową drogi powiatowej Nr 1488B na odcinku Zabłudów - Kowalowce - Nowosady (Gm. Zabłudów)</t>
  </si>
  <si>
    <t>Ad. Poz. 77</t>
  </si>
  <si>
    <t>Ad. Poz. 78</t>
  </si>
  <si>
    <t>Uregulowany stan prawny gruntów zajmowanych pod poszerzenia pasów drogowych</t>
  </si>
  <si>
    <t>Ad. Poz. 79</t>
  </si>
  <si>
    <t>Opracowanie dokumentacji branżowych</t>
  </si>
  <si>
    <t>Ad. Poz. 80</t>
  </si>
  <si>
    <t>wytworzenie i udostępnienie e-usług publicznych w PZD w Białymstoku</t>
  </si>
  <si>
    <t xml:space="preserve">Przewidywany efekt w wyniku realizacji inwestycji: Zwiększenie korzystania przez obywateli, biznes i administrację z usług publicznych świadczonych drogą elektroniczną </t>
  </si>
  <si>
    <t>Środki UE -</t>
  </si>
  <si>
    <t>Ad. Poz. 99</t>
  </si>
  <si>
    <t>Ad. Poz. 100</t>
  </si>
  <si>
    <t xml:space="preserve">Wypłata odszkodowań za grunty przejęte pod poszerzenia pasów drogowych. Podziały działek pod poszerzenia pasów drogowych  </t>
  </si>
  <si>
    <t>Ocieplenie budynku administracyjnego Obwodu Drogowo - Mostowego w Surażu</t>
  </si>
  <si>
    <t xml:space="preserve">Kompleksowa modernizacja instalacji elektrycznej, oświetleniowej i rozdzielczej w części budynku istniejącej wiaty przy ul. Usługowej 6/3 w m. Zaścianki </t>
  </si>
  <si>
    <t>Środki zewnętrzne</t>
  </si>
  <si>
    <t>Starostwo Powiatowe w Białymstoku</t>
  </si>
  <si>
    <t>Rozbudowa i przebudowa budynku biurowego przy ul. Borsuczej 2 wraz z infrastrukturą techniczną w systemie zaprojektuj i wybuduj</t>
  </si>
  <si>
    <t>Dostawa i montaż regałów przesuwnych w filii Wydziału Geodezji, Katastru i Nieruchomości w Łapach</t>
  </si>
  <si>
    <t>DPS Choroszcz</t>
  </si>
  <si>
    <t>Wykorzystanie energii odnawialnych źródeł na potrzeby DPS w Czerewkach - rozbudowa instalacji fotowoltaicznej</t>
  </si>
  <si>
    <t>DPS Czerewki</t>
  </si>
  <si>
    <t>DPS Jałówka</t>
  </si>
  <si>
    <t>Modernizacja zewnętrznego oraz rozbudowa wewnętrznej instalacji monitoringu wizyjnego Domu Pomocy Społecznej w Jałówce</t>
  </si>
  <si>
    <t>DPS Uhowo</t>
  </si>
  <si>
    <t>DDz Supraśl</t>
  </si>
  <si>
    <t xml:space="preserve">CAOPO-W im. J. Korczaka w Krasnem </t>
  </si>
  <si>
    <t>I LO w Łapach</t>
  </si>
  <si>
    <t>ZSM w Łapach</t>
  </si>
  <si>
    <t>CKZ w Łapach</t>
  </si>
  <si>
    <t>6057
6059</t>
  </si>
  <si>
    <t>Zakup dwóch ciągników rolniczych wraz z zestawami</t>
  </si>
  <si>
    <t>Zakup pojazdu przystosowanego do przewozu osób niepełnosprawnych na potrzeby Domu Pomocy Społecznej w Czerewkach</t>
  </si>
  <si>
    <t>PFRON</t>
  </si>
  <si>
    <t xml:space="preserve">Opracowanie dokumentacji projektowej na: Przebudowę z rozbudową drogi powiatowej Nr 1472B Kamionka - Bobrowa - Tatarowce (Gm. Zabłudów) </t>
  </si>
  <si>
    <t>RAZEM</t>
  </si>
  <si>
    <t>Dział 855; Rozdział 85510 Działalność placówek opiekuńczo - wychowawczych</t>
  </si>
  <si>
    <t xml:space="preserve">Dział 852; Rozdział 85202 Domy pomocy społecznej </t>
  </si>
  <si>
    <t>Dział 801; Rozdział 80195 - Pozostała działalność</t>
  </si>
  <si>
    <t>Dział 801; Rozdział 80120 - Licea ogólnokształcące</t>
  </si>
  <si>
    <t>Dział 750; Rozdział 75095 - Pozostała działalność</t>
  </si>
  <si>
    <t>Dział 750; Rozdział 75020 - Starostwa powiatowe</t>
  </si>
  <si>
    <t>Dział 700; Rozdział 70005 - Gospodarka gruntami i nieruchomościami</t>
  </si>
  <si>
    <t>Dział 600; Rozdział 60014 - Drogi publiczne powiatowe</t>
  </si>
  <si>
    <t>Plan wydatków budżetu powiatu 
w 2023 roku</t>
  </si>
  <si>
    <t>6050
6370</t>
  </si>
  <si>
    <t xml:space="preserve">Remonty dróg powiatowych zgodnie z wnioskiem do Rządowego Funduszu Polski Ład: Program Inwestycji Strategicznych </t>
  </si>
  <si>
    <t>Polski Ład</t>
  </si>
  <si>
    <t>Budowa ścieżki pieszo - rowerowej w ciągu drogi powiatowej Nr 1428B na odcinku Wasilków - Dąbrówki (Gm. Wasilków)</t>
  </si>
  <si>
    <t>Przebudowa z rozbudową drogi powiatowej Nr 1498B w m. Szerenosy (Gm. Juchnowiec Kościelny)</t>
  </si>
  <si>
    <t>Opracowanie dokumentacji projektowej na: Rozbudowę drogi powiatowej Nr 1522B od granicy Poświętne do drogi powiatowej Nr 1521B w m. Łapy Pluśniaki (Gm. Łapy)</t>
  </si>
  <si>
    <t>Opracowanie dokumentacji projektowej na: Przebudowę drogi powiatowej Nr 1440B w m. Topolany (Gm. Michałowo)</t>
  </si>
  <si>
    <t xml:space="preserve"> Opracowanie dokumentacji projektowej na: Przebudowę drogi powiatowej Nr 1505B na odcinku Rynki - Średzińskie (Gm. Suraż)</t>
  </si>
  <si>
    <t>Przebudowa z rozbudową drogi powiatowej Nr 1380 B Tykocin - Złotoria Etap II (Gm. Tykocin)</t>
  </si>
  <si>
    <t xml:space="preserve">Opracowanie dokumentacji projektowej na: Budowę drogi pieszo - rowerowej w ciągu drogi powiatowej Nr 1550B na odcinku Klepacze - Niewodnica Kościelna (Gm. Choroszcz, Gm. Turośń Kościelna) </t>
  </si>
  <si>
    <t>Aktualizacja dokumentacji projektowej na: Rozbudowę drogi powiatowej Nr 1483B na odcinku Wólka - Biele (Gm. Juchnowiec Kościelny) - budowa ścieżki rowerowej</t>
  </si>
  <si>
    <t>6050
6100</t>
  </si>
  <si>
    <t xml:space="preserve">Zakup zestawu 3 kociolków warzelnych uchylnych elektrycznych, zakup obieraczki do ziemniaków oraz zakup kabiny do ciągniczka </t>
  </si>
  <si>
    <t>98A</t>
  </si>
  <si>
    <t>99A</t>
  </si>
  <si>
    <t>Zakup pojazdu przystosowanego do przewozu osób niepełnosprawnych na potrzeby Domu Pomocy Społecznej "Jawor" w Jałówce</t>
  </si>
  <si>
    <t>Opracowanie dokumentacji projektowej na remont i przebudowę Domu Dziecka Nr 2 funkcjonującego w ramach CAOPOW w Krasnem</t>
  </si>
  <si>
    <t>Powiatowy 
Zarząd Dróg w 
Białymstoku</t>
  </si>
  <si>
    <t>Budowa nowego mostu przez rzekę Narew w miejscowości Doktorce w ciągu drogi powiatowej Nr 1575B wraz z dojazdami (Gm. Suraż)</t>
  </si>
  <si>
    <t>Opracowanie dokumentacji projektowej na: Przebudowę z rozbudową drogi powiatowej Nr 1488B na odcinku ul. Zabłudowskiej w Surażu (od skrzyżowania z ul. Białostocką do skrzyżowania z ul. 11 Listopada) i Nr 1521B na odcinku ul. Piłsudskiego w Surażu do granicy gminy (Gm. Suraż)</t>
  </si>
  <si>
    <t xml:space="preserve">Opracowanie dokumentacji projektowej na: Przebudowę drogi powiatowej Nr 1516B Turośń Kościelna - Turośń Dolna (Gm. Turośń Kościelna) </t>
  </si>
  <si>
    <t>Budowa chodnika w ciągu drogi powiatowej Nr 1418B na odcinku od m. Sochonie do wiaduktu drogowego w ciągu obwodnicy Wasilkowa (Gm. Wasilków)</t>
  </si>
  <si>
    <t>Profesjonalne kształcenie zawodowe w Łapach - Dostosowanie i zakup wyposażenia dla pracowni energii odnawialnej w Zespole Szkół Mechanicznych im. St. Czarnieckiego w Łapach (Poddziałanie 8.2.2. Infrastruktura edukacyjna na obszarze Białostockiego Obszaru Funkcjonalnego)</t>
  </si>
  <si>
    <t>Profesjonalne kształcenie zawodowe w Łapach - Dostosowanie i zakup wyposażenia dla 4 pracowni: mechanicznej, samochodowej, elektrycznej i energii odnawialnej w Centrum kształcenia Zawodowego w Łapach (Poddziałanie 8.2.2. Infrastruktura edukacyjna na obszarze Białostockiego Obszaru Funkcjonalnego)</t>
  </si>
  <si>
    <t xml:space="preserve">Zakup sprzętu do kuchni w DPS (WILK do mięsa, zestaw trzech kotłów przechylnych, pojemność 2x30 l.)
w Choroszczy
</t>
  </si>
  <si>
    <t xml:space="preserve">Zakup urządzeń do pralni (pralnic przemysłowych i suszarki bębnowej)  </t>
  </si>
  <si>
    <t xml:space="preserve">Opracowanie projektu, zakup i podłączenie agregatu prądotwórczego w Domu Dziecka w Supraślu </t>
  </si>
  <si>
    <t>Modernizacja budynku Domu Dziecka Nr 1 funkcjonującego w ramach Centrum Administracyjnego Obsługi Placówek Opiekuńczo-Wychowawczych w Krasnem w zakresie dostosowania budynku do obwiązujących przepisów przeciwpożarowych</t>
  </si>
  <si>
    <t xml:space="preserve">Modernizacja studni głębinowej wraz z przebudową stacji uzdatniania wody na potrzeby bytowe i  przeciwpożarowe placówek opiekuńczo-wychowawczych w Krasnem </t>
  </si>
  <si>
    <t>6057 
6059</t>
  </si>
  <si>
    <t>Inne (RPO)</t>
  </si>
  <si>
    <t>RFIL</t>
  </si>
  <si>
    <t>85A</t>
  </si>
  <si>
    <t>85B</t>
  </si>
  <si>
    <t>Zakup zamiatarki ciągnionej</t>
  </si>
  <si>
    <t>99B</t>
  </si>
  <si>
    <t>Modernizacja budynku gospodarczego przy Domu Pomocy Społecznej "Jawor" w Jałówce</t>
  </si>
  <si>
    <t>Dom Pomocy Społecznej w Choroszczy</t>
  </si>
  <si>
    <t>Dom Pomocy Społecznej w Uhowie</t>
  </si>
  <si>
    <t>Przebudowa i rozbudowa wraz ze zmianą użytkowania części istniejącego budynku szkolnego na pomieszczenia administracji publicznej wraz z zagospodarowaniem terenu</t>
  </si>
  <si>
    <t>94A</t>
  </si>
  <si>
    <t>Zakup i montaż wyposażenia wirtualnej strzelnicy</t>
  </si>
  <si>
    <t>Michałowo</t>
  </si>
  <si>
    <t>Poświętne</t>
  </si>
  <si>
    <t>Wasilków</t>
  </si>
  <si>
    <t>Przebudowa DPS w Choroszczy wraz z budową mieszkań chronionych, termomodernizacja DPS w Uhowie i budynku Powiatu (wraz z modernizacją sieci wod-kan) – Termomodernizacja budynku Powiatu wraz z budową windy</t>
  </si>
  <si>
    <t>Przebudowa DPS w Choroszczy wraz z budową mieszkań chronionych, termomodernizacja DPS w Uhowie i budynku Powiatu (wraz z modernizacją sieci wod-kan) - Przebudowa DPS w Choroszczy wraz z budową mieszkań chronionych w DPS w Choroszczy</t>
  </si>
  <si>
    <t>Przebudowa DPS w Choroszczy wraz z budową mieszkań chronionych, termomodernizacja DPS w Uhowie i budynku Powiatu (wraz z modernizacją sieci wod-kan) – Termomodernizacja DPS w Uhowie</t>
  </si>
  <si>
    <t>Przebudowa z rozbudową drogi powiatowej Nr 1385B w m. Pogorzałki na odcinku ok. 300m (Gm. Dobrzyniewo Duże)</t>
  </si>
  <si>
    <t xml:space="preserve">Zespół Szkół w Czarnej Białostockiej </t>
  </si>
  <si>
    <t>Gródek</t>
  </si>
  <si>
    <t>100A</t>
  </si>
  <si>
    <t xml:space="preserve">Poprawa bezpieczeństwa i dostępności obiektu Domu Pomocy Społecznej w Uhowie dla osób z niepełnosprawnościami </t>
  </si>
  <si>
    <t>Dostawa, wdrożenie i integracja systemu e-usługi – Cyfryzacja zasobów geodezyjnych i kartograficznych w Powiecie Białostockim</t>
  </si>
  <si>
    <t>86A</t>
  </si>
  <si>
    <t>UE</t>
  </si>
  <si>
    <t>Dział 710; Rozdział 71012 - Zadania z zakresu geodezji i kartografii</t>
  </si>
  <si>
    <t>47A</t>
  </si>
  <si>
    <t>Przebudowa z rozbudową drogi powiatowej Nr 1466B na odcinku Hieronimowo - granica Gminy Michałowo (Gm. Michałowo)</t>
  </si>
  <si>
    <t>44A</t>
  </si>
  <si>
    <t>Przebudowa z rozbudową drogi powiatowej Nr 1562B na odcinku droga 681 - Kamińskie Wiktory na terenie Gminy Łapy i Gminy Poświętne</t>
  </si>
  <si>
    <t>66A</t>
  </si>
  <si>
    <t>Przebudowa z rozbudową drogi powiatowej Nr 1380 B Tykocin - Złotoria Etap III (Gm. Tykocin)</t>
  </si>
  <si>
    <t>95B</t>
  </si>
  <si>
    <t>Zakup posypywarki ciągnionej</t>
  </si>
  <si>
    <t>88A</t>
  </si>
  <si>
    <t xml:space="preserve">Roboty budowlane polegające na przebudowie i dostosowaniu części budynku istniejącej wiaty na pomieszczenia biurowo-socjalne na potrzeby Obwodu Drogowo-Mostowego w Białymstoku przy ul. Usługowej 6/3 w m. Zaścianki na działce o numerze geod. 38/124 - roboty polegające na dostosowaniu toalety oraz wejścia do budynku dla osób niepełnosprawnych i wykonaniu wentylacji w pomieszczeniach biurowych   </t>
  </si>
  <si>
    <t>90A</t>
  </si>
  <si>
    <t>Zakup przyczepy lekkiej na potrzeby Starostwa Powiatowego w Białymstoku</t>
  </si>
  <si>
    <t>43A</t>
  </si>
  <si>
    <t>Rozbudowa drogi powiatowej Nr 1522B od granicy gminy Poświętne do drogi powiatowej Nr 1521B w m. Łapy Pluśniaki (Gm. Łapy)</t>
  </si>
  <si>
    <t>90B</t>
  </si>
  <si>
    <t>Zakup programu do prowadzenia ewidencji majątku powiatu</t>
  </si>
  <si>
    <t>Zakup traktora ogrodowego na potrzeby CAOPOW w Krasnem</t>
  </si>
  <si>
    <t xml:space="preserve">Budowa budynku usługowo – biurowego na potrzeby Powiatowego Urzędu Pracy w Białymstoku w systemie zaprojektuj i wybuduj </t>
  </si>
  <si>
    <t>WYKONANIE WYDATKÓW INWESTYCYJNYCH W 2023 ROKU</t>
  </si>
  <si>
    <t>Kwota wydatkowana w 2023 roku</t>
  </si>
  <si>
    <t>Wykonany zakres rzeczowy zadania/przyczyny nie wykonania</t>
  </si>
  <si>
    <t>WYKONANIE WYDATKÓW W 2023 ROKU</t>
  </si>
  <si>
    <t>% wykonania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</si>
</sst>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2" formatCode="_-* #,##0\ &quot;zł&quot;_-;\-* #,##0\ &quot;zł&quot;_-;_-* &quot;-&quot;\ &quot;zł&quot;_-;_-@_-"/>
  </numFmts>
  <fonts count="36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u/>
      <sz val="11"/>
      <name val="Tahoma"/>
      <family val="2"/>
      <charset val="238"/>
    </font>
    <font>
      <sz val="9"/>
      <name val="Tahoma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 Black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70C0"/>
      <name val="Tahoma"/>
      <family val="2"/>
      <charset val="238"/>
    </font>
    <font>
      <sz val="9"/>
      <color rgb="FF0070C0"/>
      <name val="Arial"/>
      <family val="2"/>
      <charset val="238"/>
    </font>
    <font>
      <b/>
      <sz val="9"/>
      <color rgb="FF0070C0"/>
      <name val="Tahoma"/>
      <family val="2"/>
      <charset val="238"/>
    </font>
    <font>
      <b/>
      <sz val="9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</xf>
    <xf numFmtId="0" fontId="5" fillId="0" borderId="0"/>
    <xf numFmtId="0" fontId="3" fillId="0" borderId="0"/>
  </cellStyleXfs>
  <cellXfs count="45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2" applyFont="1"/>
    <xf numFmtId="0" fontId="7" fillId="0" borderId="0" xfId="2" applyFont="1"/>
    <xf numFmtId="0" fontId="3" fillId="0" borderId="0" xfId="2" applyFont="1"/>
    <xf numFmtId="0" fontId="10" fillId="0" borderId="0" xfId="2" applyFont="1" applyFill="1"/>
    <xf numFmtId="0" fontId="2" fillId="0" borderId="0" xfId="2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/>
    <xf numFmtId="0" fontId="17" fillId="0" borderId="0" xfId="2" applyFont="1"/>
    <xf numFmtId="0" fontId="1" fillId="0" borderId="0" xfId="2" applyFont="1" applyAlignment="1">
      <alignment horizontal="center"/>
    </xf>
    <xf numFmtId="0" fontId="18" fillId="0" borderId="3" xfId="2" applyFont="1" applyBorder="1" applyAlignment="1">
      <alignment horizontal="center"/>
    </xf>
    <xf numFmtId="4" fontId="18" fillId="0" borderId="1" xfId="2" applyNumberFormat="1" applyFont="1" applyBorder="1" applyAlignment="1">
      <alignment horizontal="right" vertical="center" wrapText="1"/>
    </xf>
    <xf numFmtId="0" fontId="19" fillId="0" borderId="1" xfId="2" applyFont="1" applyBorder="1" applyAlignment="1">
      <alignment horizontal="center"/>
    </xf>
    <xf numFmtId="3" fontId="1" fillId="0" borderId="0" xfId="2" applyNumberFormat="1" applyFont="1" applyAlignment="1">
      <alignment horizontal="center"/>
    </xf>
    <xf numFmtId="0" fontId="19" fillId="0" borderId="4" xfId="2" applyFont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4" fontId="18" fillId="0" borderId="1" xfId="2" applyNumberFormat="1" applyFont="1" applyBorder="1" applyAlignment="1">
      <alignment horizontal="center" vertical="center" wrapText="1"/>
    </xf>
    <xf numFmtId="4" fontId="19" fillId="0" borderId="1" xfId="2" applyNumberFormat="1" applyFont="1" applyFill="1" applyBorder="1" applyAlignment="1">
      <alignment horizontal="right"/>
    </xf>
    <xf numFmtId="0" fontId="19" fillId="0" borderId="1" xfId="2" applyFont="1" applyFill="1" applyBorder="1" applyAlignment="1">
      <alignment horizontal="center" wrapText="1"/>
    </xf>
    <xf numFmtId="0" fontId="21" fillId="0" borderId="0" xfId="2" applyFont="1" applyFill="1"/>
    <xf numFmtId="4" fontId="19" fillId="2" borderId="1" xfId="2" applyNumberFormat="1" applyFont="1" applyFill="1" applyBorder="1" applyAlignment="1">
      <alignment horizontal="right"/>
    </xf>
    <xf numFmtId="4" fontId="18" fillId="0" borderId="1" xfId="2" applyNumberFormat="1" applyFont="1" applyFill="1" applyBorder="1" applyAlignment="1">
      <alignment horizontal="right"/>
    </xf>
    <xf numFmtId="0" fontId="23" fillId="0" borderId="0" xfId="2" applyFont="1" applyFill="1"/>
    <xf numFmtId="0" fontId="18" fillId="0" borderId="1" xfId="2" applyFont="1" applyBorder="1" applyAlignment="1">
      <alignment horizontal="center"/>
    </xf>
    <xf numFmtId="0" fontId="18" fillId="0" borderId="4" xfId="2" applyFont="1" applyBorder="1" applyAlignment="1">
      <alignment horizontal="center"/>
    </xf>
    <xf numFmtId="0" fontId="13" fillId="0" borderId="0" xfId="0" applyFont="1"/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 applyAlignment="1">
      <alignment horizontal="left"/>
    </xf>
    <xf numFmtId="0" fontId="14" fillId="0" borderId="0" xfId="0" applyFont="1"/>
    <xf numFmtId="49" fontId="13" fillId="0" borderId="0" xfId="0" applyNumberFormat="1" applyFont="1"/>
    <xf numFmtId="0" fontId="32" fillId="0" borderId="0" xfId="0" applyFont="1"/>
    <xf numFmtId="8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8" fontId="13" fillId="0" borderId="0" xfId="0" applyNumberFormat="1" applyFont="1" applyAlignment="1">
      <alignment horizontal="center"/>
    </xf>
    <xf numFmtId="8" fontId="29" fillId="0" borderId="0" xfId="0" applyNumberFormat="1" applyFont="1" applyAlignment="1">
      <alignment horizontal="center"/>
    </xf>
    <xf numFmtId="49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Alignment="1"/>
    <xf numFmtId="0" fontId="13" fillId="0" borderId="0" xfId="0" applyFont="1" applyBorder="1"/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/>
    <xf numFmtId="4" fontId="18" fillId="0" borderId="1" xfId="2" applyNumberFormat="1" applyFont="1" applyFill="1" applyBorder="1" applyAlignment="1">
      <alignment horizontal="center" vertical="center"/>
    </xf>
    <xf numFmtId="4" fontId="16" fillId="0" borderId="0" xfId="2" applyNumberFormat="1" applyFont="1" applyAlignment="1">
      <alignment horizontal="center"/>
    </xf>
    <xf numFmtId="4" fontId="7" fillId="0" borderId="0" xfId="2" applyNumberFormat="1" applyFont="1" applyAlignment="1">
      <alignment vertical="center"/>
    </xf>
    <xf numFmtId="4" fontId="16" fillId="0" borderId="0" xfId="2" applyNumberFormat="1" applyFont="1" applyAlignment="1">
      <alignment horizontal="center" vertical="center"/>
    </xf>
    <xf numFmtId="4" fontId="17" fillId="0" borderId="0" xfId="2" applyNumberFormat="1" applyFont="1" applyAlignment="1">
      <alignment vertical="center"/>
    </xf>
    <xf numFmtId="4" fontId="3" fillId="0" borderId="0" xfId="2" applyNumberFormat="1" applyFont="1" applyAlignment="1">
      <alignment vertical="center"/>
    </xf>
    <xf numFmtId="0" fontId="34" fillId="0" borderId="3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4" fontId="6" fillId="0" borderId="0" xfId="2" applyNumberFormat="1" applyFont="1"/>
    <xf numFmtId="4" fontId="16" fillId="0" borderId="0" xfId="2" applyNumberFormat="1" applyFont="1"/>
    <xf numFmtId="4" fontId="34" fillId="0" borderId="1" xfId="2" applyNumberFormat="1" applyFont="1" applyBorder="1" applyAlignment="1">
      <alignment horizontal="center" vertical="center" wrapText="1"/>
    </xf>
    <xf numFmtId="4" fontId="2" fillId="0" borderId="0" xfId="2" applyNumberFormat="1" applyFont="1"/>
    <xf numFmtId="4" fontId="7" fillId="0" borderId="0" xfId="2" applyNumberFormat="1" applyFont="1" applyAlignment="1">
      <alignment horizontal="right"/>
    </xf>
    <xf numFmtId="4" fontId="17" fillId="0" borderId="0" xfId="2" applyNumberFormat="1" applyFont="1" applyAlignment="1">
      <alignment horizontal="right"/>
    </xf>
    <xf numFmtId="4" fontId="9" fillId="0" borderId="1" xfId="2" applyNumberFormat="1" applyFont="1" applyFill="1" applyBorder="1" applyAlignment="1">
      <alignment horizontal="right"/>
    </xf>
    <xf numFmtId="4" fontId="3" fillId="0" borderId="0" xfId="2" applyNumberFormat="1" applyFont="1" applyAlignment="1">
      <alignment horizontal="right"/>
    </xf>
    <xf numFmtId="4" fontId="8" fillId="0" borderId="0" xfId="2" applyNumberFormat="1" applyFont="1" applyAlignment="1">
      <alignment vertical="center"/>
    </xf>
    <xf numFmtId="4" fontId="16" fillId="0" borderId="0" xfId="2" applyNumberFormat="1" applyFont="1" applyAlignment="1">
      <alignment horizontal="right"/>
    </xf>
    <xf numFmtId="4" fontId="18" fillId="0" borderId="1" xfId="2" applyNumberFormat="1" applyFont="1" applyFill="1" applyBorder="1" applyAlignment="1">
      <alignment horizontal="right" vertical="center" wrapText="1"/>
    </xf>
    <xf numFmtId="4" fontId="34" fillId="0" borderId="1" xfId="2" applyNumberFormat="1" applyFont="1" applyFill="1" applyBorder="1" applyAlignment="1">
      <alignment horizontal="right"/>
    </xf>
    <xf numFmtId="0" fontId="7" fillId="0" borderId="1" xfId="3" applyFont="1" applyBorder="1" applyAlignment="1">
      <alignment horizontal="center"/>
    </xf>
    <xf numFmtId="3" fontId="9" fillId="2" borderId="1" xfId="3" applyNumberFormat="1" applyFont="1" applyFill="1" applyBorder="1" applyAlignment="1">
      <alignment horizontal="center"/>
    </xf>
    <xf numFmtId="0" fontId="34" fillId="0" borderId="1" xfId="3" applyFont="1" applyBorder="1" applyAlignment="1">
      <alignment horizontal="center"/>
    </xf>
    <xf numFmtId="4" fontId="9" fillId="0" borderId="1" xfId="3" applyNumberFormat="1" applyFont="1" applyBorder="1"/>
    <xf numFmtId="4" fontId="34" fillId="0" borderId="1" xfId="3" applyNumberFormat="1" applyFont="1" applyBorder="1"/>
    <xf numFmtId="0" fontId="7" fillId="0" borderId="4" xfId="3" applyFont="1" applyBorder="1" applyAlignment="1">
      <alignment horizontal="center"/>
    </xf>
    <xf numFmtId="4" fontId="9" fillId="0" borderId="4" xfId="3" applyNumberFormat="1" applyFont="1" applyBorder="1"/>
    <xf numFmtId="3" fontId="34" fillId="2" borderId="1" xfId="3" applyNumberFormat="1" applyFont="1" applyFill="1" applyBorder="1" applyAlignment="1">
      <alignment horizontal="center"/>
    </xf>
    <xf numFmtId="4" fontId="34" fillId="2" borderId="1" xfId="3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wrapText="1"/>
    </xf>
    <xf numFmtId="0" fontId="9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4" fontId="9" fillId="0" borderId="1" xfId="3" applyNumberFormat="1" applyFont="1" applyFill="1" applyBorder="1"/>
    <xf numFmtId="4" fontId="34" fillId="0" borderId="1" xfId="3" applyNumberFormat="1" applyFont="1" applyFill="1" applyBorder="1"/>
    <xf numFmtId="4" fontId="34" fillId="0" borderId="1" xfId="2" applyNumberFormat="1" applyFont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wrapText="1"/>
    </xf>
    <xf numFmtId="4" fontId="9" fillId="2" borderId="1" xfId="2" applyNumberFormat="1" applyFont="1" applyFill="1" applyBorder="1" applyAlignment="1">
      <alignment horizontal="right"/>
    </xf>
    <xf numFmtId="4" fontId="18" fillId="0" borderId="0" xfId="2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4" fontId="34" fillId="0" borderId="1" xfId="3" applyNumberFormat="1" applyFont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/>
    </xf>
    <xf numFmtId="4" fontId="33" fillId="0" borderId="1" xfId="3" applyNumberFormat="1" applyFont="1" applyBorder="1" applyAlignment="1">
      <alignment vertical="center"/>
    </xf>
    <xf numFmtId="10" fontId="33" fillId="0" borderId="1" xfId="3" applyNumberFormat="1" applyFont="1" applyBorder="1" applyAlignment="1">
      <alignment horizontal="center" vertical="center"/>
    </xf>
    <xf numFmtId="4" fontId="33" fillId="0" borderId="1" xfId="3" applyNumberFormat="1" applyFont="1" applyBorder="1" applyAlignment="1">
      <alignment horizontal="right" vertical="center"/>
    </xf>
    <xf numFmtId="0" fontId="35" fillId="0" borderId="1" xfId="3" applyFont="1" applyBorder="1" applyAlignment="1">
      <alignment horizontal="center" vertical="center"/>
    </xf>
    <xf numFmtId="4" fontId="33" fillId="0" borderId="1" xfId="3" quotePrefix="1" applyNumberFormat="1" applyFont="1" applyBorder="1" applyAlignment="1">
      <alignment horizontal="right" vertical="center"/>
    </xf>
    <xf numFmtId="0" fontId="18" fillId="0" borderId="1" xfId="2" applyFont="1" applyBorder="1" applyAlignment="1">
      <alignment horizontal="center" vertical="center" textRotation="90" wrapText="1"/>
    </xf>
    <xf numFmtId="0" fontId="19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4" fontId="34" fillId="0" borderId="1" xfId="2" applyNumberFormat="1" applyFont="1" applyFill="1" applyBorder="1" applyAlignment="1">
      <alignment horizontal="right" vertical="center" wrapText="1"/>
    </xf>
    <xf numFmtId="4" fontId="34" fillId="0" borderId="0" xfId="2" applyNumberFormat="1" applyFont="1" applyFill="1" applyAlignment="1">
      <alignment horizontal="right" vertical="center"/>
    </xf>
    <xf numFmtId="4" fontId="33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3" fontId="7" fillId="0" borderId="0" xfId="2" applyNumberFormat="1" applyFont="1" applyAlignment="1">
      <alignment horizontal="right" vertical="center"/>
    </xf>
    <xf numFmtId="0" fontId="9" fillId="0" borderId="0" xfId="2" applyFont="1" applyFill="1" applyAlignment="1">
      <alignment horizontal="right" vertical="center"/>
    </xf>
    <xf numFmtId="3" fontId="9" fillId="0" borderId="0" xfId="2" applyNumberFormat="1" applyFont="1" applyFill="1" applyAlignment="1">
      <alignment horizontal="right" vertical="center"/>
    </xf>
    <xf numFmtId="0" fontId="20" fillId="0" borderId="0" xfId="2" applyFont="1" applyFill="1" applyAlignment="1">
      <alignment horizontal="right" vertical="center"/>
    </xf>
    <xf numFmtId="0" fontId="34" fillId="0" borderId="0" xfId="2" applyFont="1" applyFill="1" applyAlignment="1">
      <alignment horizontal="right" vertical="center"/>
    </xf>
    <xf numFmtId="0" fontId="22" fillId="0" borderId="0" xfId="2" applyFont="1" applyFill="1" applyAlignment="1">
      <alignment horizontal="right" vertical="center"/>
    </xf>
    <xf numFmtId="0" fontId="3" fillId="0" borderId="0" xfId="2" applyFont="1" applyAlignment="1">
      <alignment horizontal="right" vertical="center"/>
    </xf>
    <xf numFmtId="4" fontId="3" fillId="0" borderId="0" xfId="2" applyNumberFormat="1" applyFont="1" applyAlignment="1">
      <alignment horizontal="right" vertical="center"/>
    </xf>
    <xf numFmtId="0" fontId="19" fillId="0" borderId="1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4" fontId="9" fillId="0" borderId="4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4" fontId="18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4" fontId="22" fillId="0" borderId="0" xfId="2" applyNumberFormat="1" applyFont="1" applyFill="1" applyAlignment="1">
      <alignment horizontal="right" vertical="center"/>
    </xf>
    <xf numFmtId="0" fontId="19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4" fontId="18" fillId="2" borderId="1" xfId="2" applyNumberFormat="1" applyFont="1" applyFill="1" applyBorder="1" applyAlignment="1">
      <alignment horizontal="right"/>
    </xf>
    <xf numFmtId="4" fontId="34" fillId="2" borderId="1" xfId="2" applyNumberFormat="1" applyFont="1" applyFill="1" applyBorder="1" applyAlignment="1">
      <alignment horizontal="right"/>
    </xf>
    <xf numFmtId="0" fontId="19" fillId="0" borderId="1" xfId="2" applyFont="1" applyFill="1" applyBorder="1" applyAlignment="1">
      <alignment horizontal="center"/>
    </xf>
    <xf numFmtId="4" fontId="18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 wrapText="1"/>
    </xf>
    <xf numFmtId="4" fontId="18" fillId="0" borderId="1" xfId="2" applyNumberFormat="1" applyFont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/>
    </xf>
    <xf numFmtId="0" fontId="19" fillId="2" borderId="9" xfId="2" applyFont="1" applyFill="1" applyBorder="1" applyAlignment="1">
      <alignment horizontal="center"/>
    </xf>
    <xf numFmtId="0" fontId="19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9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4" fontId="34" fillId="0" borderId="19" xfId="3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4" fontId="18" fillId="0" borderId="22" xfId="2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34" fillId="0" borderId="19" xfId="3" applyNumberFormat="1" applyFont="1" applyFill="1" applyBorder="1" applyAlignment="1">
      <alignment horizontal="right"/>
    </xf>
    <xf numFmtId="4" fontId="34" fillId="0" borderId="4" xfId="3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4" fontId="34" fillId="0" borderId="19" xfId="3" applyNumberFormat="1" applyFont="1" applyBorder="1" applyAlignment="1"/>
    <xf numFmtId="0" fontId="0" fillId="0" borderId="20" xfId="0" applyBorder="1" applyAlignment="1"/>
    <xf numFmtId="0" fontId="0" fillId="0" borderId="21" xfId="0" applyBorder="1" applyAlignment="1"/>
    <xf numFmtId="4" fontId="34" fillId="0" borderId="19" xfId="3" applyNumberFormat="1" applyFont="1" applyFill="1" applyBorder="1" applyAlignment="1"/>
    <xf numFmtId="4" fontId="18" fillId="2" borderId="4" xfId="2" applyNumberFormat="1" applyFont="1" applyFill="1" applyBorder="1" applyAlignment="1">
      <alignment horizontal="right"/>
    </xf>
    <xf numFmtId="4" fontId="34" fillId="0" borderId="4" xfId="2" applyNumberFormat="1" applyFont="1" applyFill="1" applyBorder="1" applyAlignment="1">
      <alignment horizontal="right"/>
    </xf>
    <xf numFmtId="4" fontId="18" fillId="0" borderId="4" xfId="2" applyNumberFormat="1" applyFont="1" applyFill="1" applyBorder="1" applyAlignment="1">
      <alignment horizontal="right"/>
    </xf>
    <xf numFmtId="4" fontId="34" fillId="2" borderId="4" xfId="2" applyNumberFormat="1" applyFont="1" applyFill="1" applyBorder="1" applyAlignment="1">
      <alignment horizontal="right"/>
    </xf>
    <xf numFmtId="4" fontId="34" fillId="0" borderId="4" xfId="2" applyNumberFormat="1" applyFont="1" applyFill="1" applyBorder="1" applyAlignment="1">
      <alignment horizontal="right" vertical="center"/>
    </xf>
    <xf numFmtId="4" fontId="18" fillId="0" borderId="4" xfId="2" applyNumberFormat="1" applyFont="1" applyBorder="1" applyAlignment="1">
      <alignment horizontal="right" vertical="center" wrapText="1"/>
    </xf>
    <xf numFmtId="4" fontId="18" fillId="0" borderId="4" xfId="2" applyNumberFormat="1" applyFont="1" applyFill="1" applyBorder="1" applyAlignment="1">
      <alignment horizontal="right" vertical="center" wrapText="1"/>
    </xf>
    <xf numFmtId="4" fontId="34" fillId="0" borderId="4" xfId="2" applyNumberFormat="1" applyFont="1" applyFill="1" applyBorder="1" applyAlignment="1">
      <alignment horizontal="right" vertical="center" wrapText="1"/>
    </xf>
    <xf numFmtId="4" fontId="34" fillId="0" borderId="4" xfId="2" applyNumberFormat="1" applyFont="1" applyBorder="1" applyAlignment="1">
      <alignment horizontal="right" vertical="center" wrapText="1"/>
    </xf>
    <xf numFmtId="0" fontId="7" fillId="0" borderId="4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34" fillId="0" borderId="4" xfId="3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3" fontId="34" fillId="2" borderId="4" xfId="3" applyNumberFormat="1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18" fillId="0" borderId="4" xfId="2" applyFont="1" applyBorder="1" applyAlignment="1">
      <alignment horizontal="center"/>
    </xf>
    <xf numFmtId="0" fontId="19" fillId="0" borderId="4" xfId="2" applyFont="1" applyFill="1" applyBorder="1" applyAlignment="1">
      <alignment horizontal="center"/>
    </xf>
    <xf numFmtId="0" fontId="19" fillId="0" borderId="9" xfId="2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/>
    </xf>
    <xf numFmtId="0" fontId="19" fillId="2" borderId="4" xfId="2" applyFont="1" applyFill="1" applyBorder="1" applyAlignment="1">
      <alignment horizontal="center"/>
    </xf>
    <xf numFmtId="0" fontId="19" fillId="2" borderId="9" xfId="2" applyFont="1" applyFill="1" applyBorder="1" applyAlignment="1">
      <alignment horizontal="center"/>
    </xf>
    <xf numFmtId="0" fontId="19" fillId="2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9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34" fillId="0" borderId="4" xfId="2" applyFont="1" applyBorder="1" applyAlignment="1">
      <alignment horizontal="center"/>
    </xf>
    <xf numFmtId="0" fontId="9" fillId="0" borderId="4" xfId="3" applyFont="1" applyFill="1" applyBorder="1" applyAlignment="1">
      <alignment horizontal="center"/>
    </xf>
    <xf numFmtId="0" fontId="9" fillId="0" borderId="9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4" fontId="34" fillId="0" borderId="1" xfId="3" applyNumberFormat="1" applyFont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wrapText="1"/>
    </xf>
    <xf numFmtId="0" fontId="9" fillId="0" borderId="3" xfId="3" applyFont="1" applyFill="1" applyBorder="1" applyAlignment="1">
      <alignment horizontal="center" wrapText="1"/>
    </xf>
    <xf numFmtId="4" fontId="9" fillId="0" borderId="4" xfId="3" applyNumberFormat="1" applyFont="1" applyFill="1" applyBorder="1" applyAlignment="1">
      <alignment horizontal="center" vertical="center"/>
    </xf>
    <xf numFmtId="4" fontId="9" fillId="0" borderId="9" xfId="3" applyNumberFormat="1" applyFont="1" applyFill="1" applyBorder="1" applyAlignment="1">
      <alignment horizontal="center" vertical="center"/>
    </xf>
    <xf numFmtId="4" fontId="9" fillId="0" borderId="3" xfId="3" applyNumberFormat="1" applyFont="1" applyFill="1" applyBorder="1" applyAlignment="1">
      <alignment horizontal="center" vertical="center"/>
    </xf>
    <xf numFmtId="4" fontId="34" fillId="0" borderId="4" xfId="3" applyNumberFormat="1" applyFont="1" applyFill="1" applyBorder="1" applyAlignment="1">
      <alignment horizontal="center" vertical="center" wrapText="1"/>
    </xf>
    <xf numFmtId="4" fontId="34" fillId="0" borderId="9" xfId="3" applyNumberFormat="1" applyFont="1" applyFill="1" applyBorder="1" applyAlignment="1">
      <alignment horizontal="center" vertical="center" wrapText="1"/>
    </xf>
    <xf numFmtId="4" fontId="34" fillId="0" borderId="3" xfId="3" applyNumberFormat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top" wrapText="1"/>
    </xf>
    <xf numFmtId="0" fontId="9" fillId="0" borderId="9" xfId="3" applyFont="1" applyFill="1" applyBorder="1" applyAlignment="1">
      <alignment horizontal="center" vertical="top" wrapText="1"/>
    </xf>
    <xf numFmtId="0" fontId="9" fillId="0" borderId="3" xfId="3" applyFont="1" applyFill="1" applyBorder="1" applyAlignment="1">
      <alignment horizontal="center" vertical="top" wrapText="1"/>
    </xf>
    <xf numFmtId="0" fontId="9" fillId="0" borderId="16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top"/>
    </xf>
    <xf numFmtId="0" fontId="9" fillId="0" borderId="1" xfId="3" applyFont="1" applyFill="1" applyBorder="1" applyAlignment="1">
      <alignment horizontal="center" vertical="top"/>
    </xf>
    <xf numFmtId="4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/>
    </xf>
    <xf numFmtId="0" fontId="9" fillId="0" borderId="4" xfId="3" applyFont="1" applyBorder="1" applyAlignment="1">
      <alignment horizontal="center" wrapText="1"/>
    </xf>
    <xf numFmtId="0" fontId="9" fillId="0" borderId="3" xfId="3" applyFont="1" applyBorder="1" applyAlignment="1">
      <alignment horizontal="center" wrapText="1"/>
    </xf>
    <xf numFmtId="4" fontId="9" fillId="0" borderId="4" xfId="3" applyNumberFormat="1" applyFont="1" applyBorder="1" applyAlignment="1">
      <alignment horizontal="center" vertical="center"/>
    </xf>
    <xf numFmtId="4" fontId="9" fillId="0" borderId="9" xfId="3" applyNumberFormat="1" applyFont="1" applyBorder="1" applyAlignment="1">
      <alignment horizontal="center" vertical="center"/>
    </xf>
    <xf numFmtId="4" fontId="9" fillId="0" borderId="3" xfId="3" applyNumberFormat="1" applyFont="1" applyBorder="1" applyAlignment="1">
      <alignment horizontal="center" vertical="center"/>
    </xf>
    <xf numFmtId="4" fontId="34" fillId="0" borderId="4" xfId="3" applyNumberFormat="1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top"/>
    </xf>
    <xf numFmtId="0" fontId="19" fillId="0" borderId="1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wrapText="1"/>
    </xf>
    <xf numFmtId="4" fontId="34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top"/>
    </xf>
    <xf numFmtId="0" fontId="9" fillId="0" borderId="4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/>
    </xf>
    <xf numFmtId="4" fontId="19" fillId="0" borderId="1" xfId="2" applyNumberFormat="1" applyFont="1" applyFill="1" applyBorder="1" applyAlignment="1">
      <alignment horizontal="center" vertical="center"/>
    </xf>
    <xf numFmtId="4" fontId="18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top"/>
    </xf>
    <xf numFmtId="0" fontId="19" fillId="2" borderId="1" xfId="2" applyFont="1" applyFill="1" applyBorder="1" applyAlignment="1">
      <alignment horizontal="center"/>
    </xf>
    <xf numFmtId="4" fontId="19" fillId="2" borderId="1" xfId="2" applyNumberFormat="1" applyFont="1" applyFill="1" applyBorder="1" applyAlignment="1">
      <alignment horizontal="center" vertical="center"/>
    </xf>
    <xf numFmtId="4" fontId="18" fillId="2" borderId="1" xfId="2" applyNumberFormat="1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top"/>
    </xf>
    <xf numFmtId="0" fontId="33" fillId="0" borderId="7" xfId="3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4" fontId="34" fillId="0" borderId="9" xfId="3" applyNumberFormat="1" applyFont="1" applyBorder="1" applyAlignment="1">
      <alignment horizontal="center" vertical="center" wrapText="1"/>
    </xf>
    <xf numFmtId="4" fontId="34" fillId="0" borderId="3" xfId="3" applyNumberFormat="1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top" wrapText="1"/>
    </xf>
    <xf numFmtId="0" fontId="9" fillId="0" borderId="9" xfId="3" applyFont="1" applyBorder="1" applyAlignment="1">
      <alignment horizontal="center" vertical="top" wrapText="1"/>
    </xf>
    <xf numFmtId="0" fontId="9" fillId="0" borderId="3" xfId="3" applyFont="1" applyBorder="1" applyAlignment="1">
      <alignment horizontal="center" vertical="top" wrapText="1"/>
    </xf>
    <xf numFmtId="0" fontId="34" fillId="2" borderId="1" xfId="3" applyFont="1" applyFill="1" applyBorder="1" applyAlignment="1">
      <alignment horizontal="center" vertical="center" wrapText="1"/>
    </xf>
    <xf numFmtId="4" fontId="34" fillId="2" borderId="1" xfId="3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3" fontId="9" fillId="0" borderId="4" xfId="3" applyNumberFormat="1" applyFont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4" fontId="9" fillId="0" borderId="1" xfId="3" applyNumberFormat="1" applyFont="1" applyBorder="1" applyAlignment="1">
      <alignment horizontal="center" vertical="center"/>
    </xf>
    <xf numFmtId="4" fontId="34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4" fillId="0" borderId="10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5" xfId="3" applyFont="1" applyBorder="1" applyAlignment="1">
      <alignment horizontal="center" vertical="center" wrapText="1"/>
    </xf>
    <xf numFmtId="0" fontId="34" fillId="0" borderId="0" xfId="3" applyFont="1" applyBorder="1" applyAlignment="1">
      <alignment horizontal="center" vertical="center" wrapText="1"/>
    </xf>
    <xf numFmtId="0" fontId="34" fillId="0" borderId="14" xfId="3" applyFont="1" applyBorder="1" applyAlignment="1">
      <alignment horizontal="center" vertical="center" wrapText="1"/>
    </xf>
    <xf numFmtId="0" fontId="34" fillId="0" borderId="6" xfId="3" applyFont="1" applyBorder="1" applyAlignment="1">
      <alignment horizontal="center" vertical="center" wrapText="1"/>
    </xf>
    <xf numFmtId="0" fontId="34" fillId="0" borderId="10" xfId="3" applyFont="1" applyFill="1" applyBorder="1" applyAlignment="1">
      <alignment horizontal="center" vertical="center"/>
    </xf>
    <xf numFmtId="0" fontId="34" fillId="0" borderId="11" xfId="3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0" fontId="34" fillId="0" borderId="6" xfId="3" applyFont="1" applyFill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" fontId="34" fillId="0" borderId="4" xfId="3" applyNumberFormat="1" applyFont="1" applyFill="1" applyBorder="1" applyAlignment="1">
      <alignment horizontal="center" vertical="center"/>
    </xf>
    <xf numFmtId="4" fontId="34" fillId="0" borderId="9" xfId="3" applyNumberFormat="1" applyFont="1" applyFill="1" applyBorder="1" applyAlignment="1">
      <alignment horizontal="center" vertical="center"/>
    </xf>
    <xf numFmtId="4" fontId="34" fillId="0" borderId="3" xfId="3" applyNumberFormat="1" applyFont="1" applyFill="1" applyBorder="1" applyAlignment="1">
      <alignment horizontal="center" vertical="center"/>
    </xf>
    <xf numFmtId="4" fontId="34" fillId="0" borderId="1" xfId="3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4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4" fillId="0" borderId="1" xfId="3" applyFont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wrapText="1"/>
    </xf>
    <xf numFmtId="0" fontId="9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4" fontId="9" fillId="0" borderId="4" xfId="2" applyNumberFormat="1" applyFont="1" applyFill="1" applyBorder="1" applyAlignment="1">
      <alignment horizontal="center" vertical="center"/>
    </xf>
    <xf numFmtId="4" fontId="34" fillId="0" borderId="4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top"/>
    </xf>
    <xf numFmtId="0" fontId="9" fillId="2" borderId="1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/>
    </xf>
    <xf numFmtId="4" fontId="9" fillId="2" borderId="1" xfId="2" applyNumberFormat="1" applyFont="1" applyFill="1" applyBorder="1" applyAlignment="1">
      <alignment horizontal="center" vertical="center"/>
    </xf>
    <xf numFmtId="4" fontId="34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top"/>
    </xf>
    <xf numFmtId="0" fontId="15" fillId="0" borderId="0" xfId="2" applyFont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 textRotation="90"/>
    </xf>
    <xf numFmtId="0" fontId="16" fillId="0" borderId="3" xfId="2" applyFont="1" applyBorder="1" applyAlignment="1">
      <alignment horizontal="center" vertical="center" textRotation="90"/>
    </xf>
    <xf numFmtId="0" fontId="18" fillId="0" borderId="1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textRotation="90" wrapText="1"/>
    </xf>
    <xf numFmtId="0" fontId="18" fillId="0" borderId="3" xfId="2" applyFont="1" applyBorder="1" applyAlignment="1">
      <alignment horizontal="center" vertical="center" textRotation="90" wrapText="1"/>
    </xf>
    <xf numFmtId="4" fontId="18" fillId="0" borderId="1" xfId="2" applyNumberFormat="1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4" fontId="18" fillId="0" borderId="4" xfId="2" applyNumberFormat="1" applyFont="1" applyBorder="1" applyAlignment="1">
      <alignment horizontal="center" vertical="center" wrapText="1"/>
    </xf>
    <xf numFmtId="4" fontId="18" fillId="0" borderId="9" xfId="2" applyNumberFormat="1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4" fontId="18" fillId="0" borderId="4" xfId="2" applyNumberFormat="1" applyFont="1" applyFill="1" applyBorder="1" applyAlignment="1">
      <alignment horizontal="center" vertical="center"/>
    </xf>
    <xf numFmtId="4" fontId="18" fillId="0" borderId="9" xfId="2" applyNumberFormat="1" applyFont="1" applyFill="1" applyBorder="1" applyAlignment="1">
      <alignment horizontal="center" vertical="center"/>
    </xf>
    <xf numFmtId="4" fontId="18" fillId="0" borderId="3" xfId="2" applyNumberFormat="1" applyFont="1" applyFill="1" applyBorder="1" applyAlignment="1">
      <alignment horizontal="center" vertical="center"/>
    </xf>
    <xf numFmtId="4" fontId="19" fillId="0" borderId="4" xfId="2" applyNumberFormat="1" applyFont="1" applyFill="1" applyBorder="1" applyAlignment="1">
      <alignment horizontal="center" vertical="center"/>
    </xf>
    <xf numFmtId="4" fontId="19" fillId="0" borderId="9" xfId="2" applyNumberFormat="1" applyFont="1" applyFill="1" applyBorder="1" applyAlignment="1">
      <alignment horizontal="center" vertical="center"/>
    </xf>
    <xf numFmtId="4" fontId="19" fillId="0" borderId="3" xfId="2" applyNumberFormat="1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top"/>
    </xf>
    <xf numFmtId="0" fontId="19" fillId="0" borderId="9" xfId="2" applyFont="1" applyFill="1" applyBorder="1" applyAlignment="1">
      <alignment horizontal="center" vertical="top"/>
    </xf>
    <xf numFmtId="0" fontId="19" fillId="0" borderId="3" xfId="2" applyFont="1" applyFill="1" applyBorder="1" applyAlignment="1">
      <alignment horizontal="center" vertical="top"/>
    </xf>
    <xf numFmtId="0" fontId="19" fillId="0" borderId="10" xfId="2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4" fontId="9" fillId="0" borderId="9" xfId="2" applyNumberFormat="1" applyFont="1" applyFill="1" applyBorder="1" applyAlignment="1">
      <alignment horizontal="center" vertical="center"/>
    </xf>
    <xf numFmtId="4" fontId="9" fillId="0" borderId="3" xfId="2" applyNumberFormat="1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4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4" fontId="34" fillId="0" borderId="9" xfId="2" applyNumberFormat="1" applyFont="1" applyBorder="1" applyAlignment="1">
      <alignment horizontal="center" vertical="center" wrapText="1"/>
    </xf>
    <xf numFmtId="4" fontId="34" fillId="0" borderId="4" xfId="2" applyNumberFormat="1" applyFont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4" fontId="34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top"/>
    </xf>
    <xf numFmtId="0" fontId="9" fillId="0" borderId="1" xfId="3" applyFont="1" applyFill="1" applyBorder="1" applyAlignment="1">
      <alignment horizontal="center" vertical="top" wrapText="1"/>
    </xf>
    <xf numFmtId="3" fontId="9" fillId="0" borderId="1" xfId="3" applyNumberFormat="1" applyFont="1" applyFill="1" applyBorder="1" applyAlignment="1">
      <alignment horizontal="center" vertical="center" wrapText="1"/>
    </xf>
    <xf numFmtId="0" fontId="34" fillId="0" borderId="10" xfId="2" applyFont="1" applyBorder="1" applyAlignment="1">
      <alignment horizontal="center" vertical="center" wrapText="1"/>
    </xf>
    <xf numFmtId="0" fontId="34" fillId="0" borderId="11" xfId="2" applyFont="1" applyBorder="1" applyAlignment="1">
      <alignment horizontal="center" vertical="center" wrapText="1"/>
    </xf>
    <xf numFmtId="0" fontId="34" fillId="0" borderId="12" xfId="2" applyFont="1" applyBorder="1" applyAlignment="1">
      <alignment horizontal="center" vertic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34" fillId="0" borderId="14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34" fillId="0" borderId="15" xfId="2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14" fillId="3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16" fillId="0" borderId="7" xfId="2" applyNumberFormat="1" applyFont="1" applyBorder="1" applyAlignment="1">
      <alignment horizontal="left" vertical="center"/>
    </xf>
    <xf numFmtId="4" fontId="3" fillId="0" borderId="8" xfId="2" applyNumberFormat="1" applyFont="1" applyBorder="1" applyAlignment="1">
      <alignment horizontal="left" vertical="center"/>
    </xf>
    <xf numFmtId="4" fontId="16" fillId="0" borderId="8" xfId="2" applyNumberFormat="1" applyFont="1" applyBorder="1" applyAlignment="1">
      <alignment horizontal="left" vertical="center"/>
    </xf>
    <xf numFmtId="4" fontId="34" fillId="0" borderId="1" xfId="3" quotePrefix="1" applyNumberFormat="1" applyFont="1" applyBorder="1" applyAlignment="1">
      <alignment horizontal="center" vertical="center"/>
    </xf>
    <xf numFmtId="4" fontId="34" fillId="0" borderId="1" xfId="3" applyNumberFormat="1" applyFont="1" applyBorder="1" applyAlignment="1">
      <alignment vertical="center"/>
    </xf>
  </cellXfs>
  <cellStyles count="4">
    <cellStyle name="Normalny" xfId="0" builtinId="0"/>
    <cellStyle name="Normalny 2" xfId="1"/>
    <cellStyle name="Normalny_Inwestycje_wieloletnie" xfId="2"/>
    <cellStyle name="Normalny_Inwestycje_wieloletni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3"/>
  <sheetViews>
    <sheetView tabSelected="1" view="pageBreakPreview" zoomScale="90" zoomScaleNormal="100" zoomScaleSheetLayoutView="90" workbookViewId="0">
      <selection activeCell="Q14" sqref="Q14:Q18"/>
    </sheetView>
  </sheetViews>
  <sheetFormatPr defaultColWidth="8.85546875" defaultRowHeight="12.75"/>
  <cols>
    <col min="1" max="1" width="5" style="8" customWidth="1"/>
    <col min="2" max="2" width="6.42578125" style="8" customWidth="1"/>
    <col min="3" max="3" width="6.5703125" style="8" customWidth="1"/>
    <col min="4" max="4" width="8.85546875" style="6" customWidth="1"/>
    <col min="5" max="5" width="8.42578125" style="6" customWidth="1"/>
    <col min="6" max="6" width="13.42578125" style="6" customWidth="1"/>
    <col min="7" max="7" width="13.140625" style="6" customWidth="1"/>
    <col min="8" max="8" width="7.28515625" style="6" customWidth="1"/>
    <col min="9" max="9" width="16.7109375" style="61" customWidth="1"/>
    <col min="10" max="10" width="14.85546875" style="61" customWidth="1"/>
    <col min="11" max="11" width="15.7109375" style="61" customWidth="1"/>
    <col min="12" max="12" width="12.140625" style="6" customWidth="1"/>
    <col min="13" max="13" width="16" style="74" customWidth="1"/>
    <col min="14" max="14" width="16" style="70" customWidth="1"/>
    <col min="15" max="15" width="15" style="6" customWidth="1"/>
    <col min="16" max="16" width="7" style="6" customWidth="1"/>
    <col min="17" max="17" width="23.7109375" style="74" customWidth="1"/>
    <col min="18" max="18" width="18.28515625" style="118" customWidth="1"/>
    <col min="19" max="257" width="8.85546875" style="6"/>
    <col min="258" max="258" width="6.42578125" style="6" customWidth="1"/>
    <col min="259" max="260" width="7.42578125" style="6" customWidth="1"/>
    <col min="261" max="261" width="8.85546875" style="6" customWidth="1"/>
    <col min="262" max="262" width="8.42578125" style="6" customWidth="1"/>
    <col min="263" max="263" width="13.42578125" style="6" customWidth="1"/>
    <col min="264" max="264" width="13.140625" style="6" customWidth="1"/>
    <col min="265" max="265" width="7.28515625" style="6" customWidth="1"/>
    <col min="266" max="266" width="15.42578125" style="6" customWidth="1"/>
    <col min="267" max="267" width="7.42578125" style="6" customWidth="1"/>
    <col min="268" max="268" width="14.140625" style="6" customWidth="1"/>
    <col min="269" max="269" width="12.140625" style="6" customWidth="1"/>
    <col min="270" max="270" width="16" style="6" customWidth="1"/>
    <col min="271" max="271" width="14" style="6" customWidth="1"/>
    <col min="272" max="272" width="12.85546875" style="6" customWidth="1"/>
    <col min="273" max="273" width="14" style="6" customWidth="1"/>
    <col min="274" max="274" width="11.7109375" style="6" customWidth="1"/>
    <col min="275" max="513" width="8.85546875" style="6"/>
    <col min="514" max="514" width="6.42578125" style="6" customWidth="1"/>
    <col min="515" max="516" width="7.42578125" style="6" customWidth="1"/>
    <col min="517" max="517" width="8.85546875" style="6" customWidth="1"/>
    <col min="518" max="518" width="8.42578125" style="6" customWidth="1"/>
    <col min="519" max="519" width="13.42578125" style="6" customWidth="1"/>
    <col min="520" max="520" width="13.140625" style="6" customWidth="1"/>
    <col min="521" max="521" width="7.28515625" style="6" customWidth="1"/>
    <col min="522" max="522" width="15.42578125" style="6" customWidth="1"/>
    <col min="523" max="523" width="7.42578125" style="6" customWidth="1"/>
    <col min="524" max="524" width="14.140625" style="6" customWidth="1"/>
    <col min="525" max="525" width="12.140625" style="6" customWidth="1"/>
    <col min="526" max="526" width="16" style="6" customWidth="1"/>
    <col min="527" max="527" width="14" style="6" customWidth="1"/>
    <col min="528" max="528" width="12.85546875" style="6" customWidth="1"/>
    <col min="529" max="529" width="14" style="6" customWidth="1"/>
    <col min="530" max="530" width="11.7109375" style="6" customWidth="1"/>
    <col min="531" max="769" width="8.85546875" style="6"/>
    <col min="770" max="770" width="6.42578125" style="6" customWidth="1"/>
    <col min="771" max="772" width="7.42578125" style="6" customWidth="1"/>
    <col min="773" max="773" width="8.85546875" style="6" customWidth="1"/>
    <col min="774" max="774" width="8.42578125" style="6" customWidth="1"/>
    <col min="775" max="775" width="13.42578125" style="6" customWidth="1"/>
    <col min="776" max="776" width="13.140625" style="6" customWidth="1"/>
    <col min="777" max="777" width="7.28515625" style="6" customWidth="1"/>
    <col min="778" max="778" width="15.42578125" style="6" customWidth="1"/>
    <col min="779" max="779" width="7.42578125" style="6" customWidth="1"/>
    <col min="780" max="780" width="14.140625" style="6" customWidth="1"/>
    <col min="781" max="781" width="12.140625" style="6" customWidth="1"/>
    <col min="782" max="782" width="16" style="6" customWidth="1"/>
    <col min="783" max="783" width="14" style="6" customWidth="1"/>
    <col min="784" max="784" width="12.85546875" style="6" customWidth="1"/>
    <col min="785" max="785" width="14" style="6" customWidth="1"/>
    <col min="786" max="786" width="11.7109375" style="6" customWidth="1"/>
    <col min="787" max="1025" width="8.85546875" style="6"/>
    <col min="1026" max="1026" width="6.42578125" style="6" customWidth="1"/>
    <col min="1027" max="1028" width="7.42578125" style="6" customWidth="1"/>
    <col min="1029" max="1029" width="8.85546875" style="6" customWidth="1"/>
    <col min="1030" max="1030" width="8.42578125" style="6" customWidth="1"/>
    <col min="1031" max="1031" width="13.42578125" style="6" customWidth="1"/>
    <col min="1032" max="1032" width="13.140625" style="6" customWidth="1"/>
    <col min="1033" max="1033" width="7.28515625" style="6" customWidth="1"/>
    <col min="1034" max="1034" width="15.42578125" style="6" customWidth="1"/>
    <col min="1035" max="1035" width="7.42578125" style="6" customWidth="1"/>
    <col min="1036" max="1036" width="14.140625" style="6" customWidth="1"/>
    <col min="1037" max="1037" width="12.140625" style="6" customWidth="1"/>
    <col min="1038" max="1038" width="16" style="6" customWidth="1"/>
    <col min="1039" max="1039" width="14" style="6" customWidth="1"/>
    <col min="1040" max="1040" width="12.85546875" style="6" customWidth="1"/>
    <col min="1041" max="1041" width="14" style="6" customWidth="1"/>
    <col min="1042" max="1042" width="11.7109375" style="6" customWidth="1"/>
    <col min="1043" max="1281" width="8.85546875" style="6"/>
    <col min="1282" max="1282" width="6.42578125" style="6" customWidth="1"/>
    <col min="1283" max="1284" width="7.42578125" style="6" customWidth="1"/>
    <col min="1285" max="1285" width="8.85546875" style="6" customWidth="1"/>
    <col min="1286" max="1286" width="8.42578125" style="6" customWidth="1"/>
    <col min="1287" max="1287" width="13.42578125" style="6" customWidth="1"/>
    <col min="1288" max="1288" width="13.140625" style="6" customWidth="1"/>
    <col min="1289" max="1289" width="7.28515625" style="6" customWidth="1"/>
    <col min="1290" max="1290" width="15.42578125" style="6" customWidth="1"/>
    <col min="1291" max="1291" width="7.42578125" style="6" customWidth="1"/>
    <col min="1292" max="1292" width="14.140625" style="6" customWidth="1"/>
    <col min="1293" max="1293" width="12.140625" style="6" customWidth="1"/>
    <col min="1294" max="1294" width="16" style="6" customWidth="1"/>
    <col min="1295" max="1295" width="14" style="6" customWidth="1"/>
    <col min="1296" max="1296" width="12.85546875" style="6" customWidth="1"/>
    <col min="1297" max="1297" width="14" style="6" customWidth="1"/>
    <col min="1298" max="1298" width="11.7109375" style="6" customWidth="1"/>
    <col min="1299" max="1537" width="8.85546875" style="6"/>
    <col min="1538" max="1538" width="6.42578125" style="6" customWidth="1"/>
    <col min="1539" max="1540" width="7.42578125" style="6" customWidth="1"/>
    <col min="1541" max="1541" width="8.85546875" style="6" customWidth="1"/>
    <col min="1542" max="1542" width="8.42578125" style="6" customWidth="1"/>
    <col min="1543" max="1543" width="13.42578125" style="6" customWidth="1"/>
    <col min="1544" max="1544" width="13.140625" style="6" customWidth="1"/>
    <col min="1545" max="1545" width="7.28515625" style="6" customWidth="1"/>
    <col min="1546" max="1546" width="15.42578125" style="6" customWidth="1"/>
    <col min="1547" max="1547" width="7.42578125" style="6" customWidth="1"/>
    <col min="1548" max="1548" width="14.140625" style="6" customWidth="1"/>
    <col min="1549" max="1549" width="12.140625" style="6" customWidth="1"/>
    <col min="1550" max="1550" width="16" style="6" customWidth="1"/>
    <col min="1551" max="1551" width="14" style="6" customWidth="1"/>
    <col min="1552" max="1552" width="12.85546875" style="6" customWidth="1"/>
    <col min="1553" max="1553" width="14" style="6" customWidth="1"/>
    <col min="1554" max="1554" width="11.7109375" style="6" customWidth="1"/>
    <col min="1555" max="1793" width="8.85546875" style="6"/>
    <col min="1794" max="1794" width="6.42578125" style="6" customWidth="1"/>
    <col min="1795" max="1796" width="7.42578125" style="6" customWidth="1"/>
    <col min="1797" max="1797" width="8.85546875" style="6" customWidth="1"/>
    <col min="1798" max="1798" width="8.42578125" style="6" customWidth="1"/>
    <col min="1799" max="1799" width="13.42578125" style="6" customWidth="1"/>
    <col min="1800" max="1800" width="13.140625" style="6" customWidth="1"/>
    <col min="1801" max="1801" width="7.28515625" style="6" customWidth="1"/>
    <col min="1802" max="1802" width="15.42578125" style="6" customWidth="1"/>
    <col min="1803" max="1803" width="7.42578125" style="6" customWidth="1"/>
    <col min="1804" max="1804" width="14.140625" style="6" customWidth="1"/>
    <col min="1805" max="1805" width="12.140625" style="6" customWidth="1"/>
    <col min="1806" max="1806" width="16" style="6" customWidth="1"/>
    <col min="1807" max="1807" width="14" style="6" customWidth="1"/>
    <col min="1808" max="1808" width="12.85546875" style="6" customWidth="1"/>
    <col min="1809" max="1809" width="14" style="6" customWidth="1"/>
    <col min="1810" max="1810" width="11.7109375" style="6" customWidth="1"/>
    <col min="1811" max="2049" width="8.85546875" style="6"/>
    <col min="2050" max="2050" width="6.42578125" style="6" customWidth="1"/>
    <col min="2051" max="2052" width="7.42578125" style="6" customWidth="1"/>
    <col min="2053" max="2053" width="8.85546875" style="6" customWidth="1"/>
    <col min="2054" max="2054" width="8.42578125" style="6" customWidth="1"/>
    <col min="2055" max="2055" width="13.42578125" style="6" customWidth="1"/>
    <col min="2056" max="2056" width="13.140625" style="6" customWidth="1"/>
    <col min="2057" max="2057" width="7.28515625" style="6" customWidth="1"/>
    <col min="2058" max="2058" width="15.42578125" style="6" customWidth="1"/>
    <col min="2059" max="2059" width="7.42578125" style="6" customWidth="1"/>
    <col min="2060" max="2060" width="14.140625" style="6" customWidth="1"/>
    <col min="2061" max="2061" width="12.140625" style="6" customWidth="1"/>
    <col min="2062" max="2062" width="16" style="6" customWidth="1"/>
    <col min="2063" max="2063" width="14" style="6" customWidth="1"/>
    <col min="2064" max="2064" width="12.85546875" style="6" customWidth="1"/>
    <col min="2065" max="2065" width="14" style="6" customWidth="1"/>
    <col min="2066" max="2066" width="11.7109375" style="6" customWidth="1"/>
    <col min="2067" max="2305" width="8.85546875" style="6"/>
    <col min="2306" max="2306" width="6.42578125" style="6" customWidth="1"/>
    <col min="2307" max="2308" width="7.42578125" style="6" customWidth="1"/>
    <col min="2309" max="2309" width="8.85546875" style="6" customWidth="1"/>
    <col min="2310" max="2310" width="8.42578125" style="6" customWidth="1"/>
    <col min="2311" max="2311" width="13.42578125" style="6" customWidth="1"/>
    <col min="2312" max="2312" width="13.140625" style="6" customWidth="1"/>
    <col min="2313" max="2313" width="7.28515625" style="6" customWidth="1"/>
    <col min="2314" max="2314" width="15.42578125" style="6" customWidth="1"/>
    <col min="2315" max="2315" width="7.42578125" style="6" customWidth="1"/>
    <col min="2316" max="2316" width="14.140625" style="6" customWidth="1"/>
    <col min="2317" max="2317" width="12.140625" style="6" customWidth="1"/>
    <col min="2318" max="2318" width="16" style="6" customWidth="1"/>
    <col min="2319" max="2319" width="14" style="6" customWidth="1"/>
    <col min="2320" max="2320" width="12.85546875" style="6" customWidth="1"/>
    <col min="2321" max="2321" width="14" style="6" customWidth="1"/>
    <col min="2322" max="2322" width="11.7109375" style="6" customWidth="1"/>
    <col min="2323" max="2561" width="8.85546875" style="6"/>
    <col min="2562" max="2562" width="6.42578125" style="6" customWidth="1"/>
    <col min="2563" max="2564" width="7.42578125" style="6" customWidth="1"/>
    <col min="2565" max="2565" width="8.85546875" style="6" customWidth="1"/>
    <col min="2566" max="2566" width="8.42578125" style="6" customWidth="1"/>
    <col min="2567" max="2567" width="13.42578125" style="6" customWidth="1"/>
    <col min="2568" max="2568" width="13.140625" style="6" customWidth="1"/>
    <col min="2569" max="2569" width="7.28515625" style="6" customWidth="1"/>
    <col min="2570" max="2570" width="15.42578125" style="6" customWidth="1"/>
    <col min="2571" max="2571" width="7.42578125" style="6" customWidth="1"/>
    <col min="2572" max="2572" width="14.140625" style="6" customWidth="1"/>
    <col min="2573" max="2573" width="12.140625" style="6" customWidth="1"/>
    <col min="2574" max="2574" width="16" style="6" customWidth="1"/>
    <col min="2575" max="2575" width="14" style="6" customWidth="1"/>
    <col min="2576" max="2576" width="12.85546875" style="6" customWidth="1"/>
    <col min="2577" max="2577" width="14" style="6" customWidth="1"/>
    <col min="2578" max="2578" width="11.7109375" style="6" customWidth="1"/>
    <col min="2579" max="2817" width="8.85546875" style="6"/>
    <col min="2818" max="2818" width="6.42578125" style="6" customWidth="1"/>
    <col min="2819" max="2820" width="7.42578125" style="6" customWidth="1"/>
    <col min="2821" max="2821" width="8.85546875" style="6" customWidth="1"/>
    <col min="2822" max="2822" width="8.42578125" style="6" customWidth="1"/>
    <col min="2823" max="2823" width="13.42578125" style="6" customWidth="1"/>
    <col min="2824" max="2824" width="13.140625" style="6" customWidth="1"/>
    <col min="2825" max="2825" width="7.28515625" style="6" customWidth="1"/>
    <col min="2826" max="2826" width="15.42578125" style="6" customWidth="1"/>
    <col min="2827" max="2827" width="7.42578125" style="6" customWidth="1"/>
    <col min="2828" max="2828" width="14.140625" style="6" customWidth="1"/>
    <col min="2829" max="2829" width="12.140625" style="6" customWidth="1"/>
    <col min="2830" max="2830" width="16" style="6" customWidth="1"/>
    <col min="2831" max="2831" width="14" style="6" customWidth="1"/>
    <col min="2832" max="2832" width="12.85546875" style="6" customWidth="1"/>
    <col min="2833" max="2833" width="14" style="6" customWidth="1"/>
    <col min="2834" max="2834" width="11.7109375" style="6" customWidth="1"/>
    <col min="2835" max="3073" width="8.85546875" style="6"/>
    <col min="3074" max="3074" width="6.42578125" style="6" customWidth="1"/>
    <col min="3075" max="3076" width="7.42578125" style="6" customWidth="1"/>
    <col min="3077" max="3077" width="8.85546875" style="6" customWidth="1"/>
    <col min="3078" max="3078" width="8.42578125" style="6" customWidth="1"/>
    <col min="3079" max="3079" width="13.42578125" style="6" customWidth="1"/>
    <col min="3080" max="3080" width="13.140625" style="6" customWidth="1"/>
    <col min="3081" max="3081" width="7.28515625" style="6" customWidth="1"/>
    <col min="3082" max="3082" width="15.42578125" style="6" customWidth="1"/>
    <col min="3083" max="3083" width="7.42578125" style="6" customWidth="1"/>
    <col min="3084" max="3084" width="14.140625" style="6" customWidth="1"/>
    <col min="3085" max="3085" width="12.140625" style="6" customWidth="1"/>
    <col min="3086" max="3086" width="16" style="6" customWidth="1"/>
    <col min="3087" max="3087" width="14" style="6" customWidth="1"/>
    <col min="3088" max="3088" width="12.85546875" style="6" customWidth="1"/>
    <col min="3089" max="3089" width="14" style="6" customWidth="1"/>
    <col min="3090" max="3090" width="11.7109375" style="6" customWidth="1"/>
    <col min="3091" max="3329" width="8.85546875" style="6"/>
    <col min="3330" max="3330" width="6.42578125" style="6" customWidth="1"/>
    <col min="3331" max="3332" width="7.42578125" style="6" customWidth="1"/>
    <col min="3333" max="3333" width="8.85546875" style="6" customWidth="1"/>
    <col min="3334" max="3334" width="8.42578125" style="6" customWidth="1"/>
    <col min="3335" max="3335" width="13.42578125" style="6" customWidth="1"/>
    <col min="3336" max="3336" width="13.140625" style="6" customWidth="1"/>
    <col min="3337" max="3337" width="7.28515625" style="6" customWidth="1"/>
    <col min="3338" max="3338" width="15.42578125" style="6" customWidth="1"/>
    <col min="3339" max="3339" width="7.42578125" style="6" customWidth="1"/>
    <col min="3340" max="3340" width="14.140625" style="6" customWidth="1"/>
    <col min="3341" max="3341" width="12.140625" style="6" customWidth="1"/>
    <col min="3342" max="3342" width="16" style="6" customWidth="1"/>
    <col min="3343" max="3343" width="14" style="6" customWidth="1"/>
    <col min="3344" max="3344" width="12.85546875" style="6" customWidth="1"/>
    <col min="3345" max="3345" width="14" style="6" customWidth="1"/>
    <col min="3346" max="3346" width="11.7109375" style="6" customWidth="1"/>
    <col min="3347" max="3585" width="8.85546875" style="6"/>
    <col min="3586" max="3586" width="6.42578125" style="6" customWidth="1"/>
    <col min="3587" max="3588" width="7.42578125" style="6" customWidth="1"/>
    <col min="3589" max="3589" width="8.85546875" style="6" customWidth="1"/>
    <col min="3590" max="3590" width="8.42578125" style="6" customWidth="1"/>
    <col min="3591" max="3591" width="13.42578125" style="6" customWidth="1"/>
    <col min="3592" max="3592" width="13.140625" style="6" customWidth="1"/>
    <col min="3593" max="3593" width="7.28515625" style="6" customWidth="1"/>
    <col min="3594" max="3594" width="15.42578125" style="6" customWidth="1"/>
    <col min="3595" max="3595" width="7.42578125" style="6" customWidth="1"/>
    <col min="3596" max="3596" width="14.140625" style="6" customWidth="1"/>
    <col min="3597" max="3597" width="12.140625" style="6" customWidth="1"/>
    <col min="3598" max="3598" width="16" style="6" customWidth="1"/>
    <col min="3599" max="3599" width="14" style="6" customWidth="1"/>
    <col min="3600" max="3600" width="12.85546875" style="6" customWidth="1"/>
    <col min="3601" max="3601" width="14" style="6" customWidth="1"/>
    <col min="3602" max="3602" width="11.7109375" style="6" customWidth="1"/>
    <col min="3603" max="3841" width="8.85546875" style="6"/>
    <col min="3842" max="3842" width="6.42578125" style="6" customWidth="1"/>
    <col min="3843" max="3844" width="7.42578125" style="6" customWidth="1"/>
    <col min="3845" max="3845" width="8.85546875" style="6" customWidth="1"/>
    <col min="3846" max="3846" width="8.42578125" style="6" customWidth="1"/>
    <col min="3847" max="3847" width="13.42578125" style="6" customWidth="1"/>
    <col min="3848" max="3848" width="13.140625" style="6" customWidth="1"/>
    <col min="3849" max="3849" width="7.28515625" style="6" customWidth="1"/>
    <col min="3850" max="3850" width="15.42578125" style="6" customWidth="1"/>
    <col min="3851" max="3851" width="7.42578125" style="6" customWidth="1"/>
    <col min="3852" max="3852" width="14.140625" style="6" customWidth="1"/>
    <col min="3853" max="3853" width="12.140625" style="6" customWidth="1"/>
    <col min="3854" max="3854" width="16" style="6" customWidth="1"/>
    <col min="3855" max="3855" width="14" style="6" customWidth="1"/>
    <col min="3856" max="3856" width="12.85546875" style="6" customWidth="1"/>
    <col min="3857" max="3857" width="14" style="6" customWidth="1"/>
    <col min="3858" max="3858" width="11.7109375" style="6" customWidth="1"/>
    <col min="3859" max="4097" width="8.85546875" style="6"/>
    <col min="4098" max="4098" width="6.42578125" style="6" customWidth="1"/>
    <col min="4099" max="4100" width="7.42578125" style="6" customWidth="1"/>
    <col min="4101" max="4101" width="8.85546875" style="6" customWidth="1"/>
    <col min="4102" max="4102" width="8.42578125" style="6" customWidth="1"/>
    <col min="4103" max="4103" width="13.42578125" style="6" customWidth="1"/>
    <col min="4104" max="4104" width="13.140625" style="6" customWidth="1"/>
    <col min="4105" max="4105" width="7.28515625" style="6" customWidth="1"/>
    <col min="4106" max="4106" width="15.42578125" style="6" customWidth="1"/>
    <col min="4107" max="4107" width="7.42578125" style="6" customWidth="1"/>
    <col min="4108" max="4108" width="14.140625" style="6" customWidth="1"/>
    <col min="4109" max="4109" width="12.140625" style="6" customWidth="1"/>
    <col min="4110" max="4110" width="16" style="6" customWidth="1"/>
    <col min="4111" max="4111" width="14" style="6" customWidth="1"/>
    <col min="4112" max="4112" width="12.85546875" style="6" customWidth="1"/>
    <col min="4113" max="4113" width="14" style="6" customWidth="1"/>
    <col min="4114" max="4114" width="11.7109375" style="6" customWidth="1"/>
    <col min="4115" max="4353" width="8.85546875" style="6"/>
    <col min="4354" max="4354" width="6.42578125" style="6" customWidth="1"/>
    <col min="4355" max="4356" width="7.42578125" style="6" customWidth="1"/>
    <col min="4357" max="4357" width="8.85546875" style="6" customWidth="1"/>
    <col min="4358" max="4358" width="8.42578125" style="6" customWidth="1"/>
    <col min="4359" max="4359" width="13.42578125" style="6" customWidth="1"/>
    <col min="4360" max="4360" width="13.140625" style="6" customWidth="1"/>
    <col min="4361" max="4361" width="7.28515625" style="6" customWidth="1"/>
    <col min="4362" max="4362" width="15.42578125" style="6" customWidth="1"/>
    <col min="4363" max="4363" width="7.42578125" style="6" customWidth="1"/>
    <col min="4364" max="4364" width="14.140625" style="6" customWidth="1"/>
    <col min="4365" max="4365" width="12.140625" style="6" customWidth="1"/>
    <col min="4366" max="4366" width="16" style="6" customWidth="1"/>
    <col min="4367" max="4367" width="14" style="6" customWidth="1"/>
    <col min="4368" max="4368" width="12.85546875" style="6" customWidth="1"/>
    <col min="4369" max="4369" width="14" style="6" customWidth="1"/>
    <col min="4370" max="4370" width="11.7109375" style="6" customWidth="1"/>
    <col min="4371" max="4609" width="8.85546875" style="6"/>
    <col min="4610" max="4610" width="6.42578125" style="6" customWidth="1"/>
    <col min="4611" max="4612" width="7.42578125" style="6" customWidth="1"/>
    <col min="4613" max="4613" width="8.85546875" style="6" customWidth="1"/>
    <col min="4614" max="4614" width="8.42578125" style="6" customWidth="1"/>
    <col min="4615" max="4615" width="13.42578125" style="6" customWidth="1"/>
    <col min="4616" max="4616" width="13.140625" style="6" customWidth="1"/>
    <col min="4617" max="4617" width="7.28515625" style="6" customWidth="1"/>
    <col min="4618" max="4618" width="15.42578125" style="6" customWidth="1"/>
    <col min="4619" max="4619" width="7.42578125" style="6" customWidth="1"/>
    <col min="4620" max="4620" width="14.140625" style="6" customWidth="1"/>
    <col min="4621" max="4621" width="12.140625" style="6" customWidth="1"/>
    <col min="4622" max="4622" width="16" style="6" customWidth="1"/>
    <col min="4623" max="4623" width="14" style="6" customWidth="1"/>
    <col min="4624" max="4624" width="12.85546875" style="6" customWidth="1"/>
    <col min="4625" max="4625" width="14" style="6" customWidth="1"/>
    <col min="4626" max="4626" width="11.7109375" style="6" customWidth="1"/>
    <col min="4627" max="4865" width="8.85546875" style="6"/>
    <col min="4866" max="4866" width="6.42578125" style="6" customWidth="1"/>
    <col min="4867" max="4868" width="7.42578125" style="6" customWidth="1"/>
    <col min="4869" max="4869" width="8.85546875" style="6" customWidth="1"/>
    <col min="4870" max="4870" width="8.42578125" style="6" customWidth="1"/>
    <col min="4871" max="4871" width="13.42578125" style="6" customWidth="1"/>
    <col min="4872" max="4872" width="13.140625" style="6" customWidth="1"/>
    <col min="4873" max="4873" width="7.28515625" style="6" customWidth="1"/>
    <col min="4874" max="4874" width="15.42578125" style="6" customWidth="1"/>
    <col min="4875" max="4875" width="7.42578125" style="6" customWidth="1"/>
    <col min="4876" max="4876" width="14.140625" style="6" customWidth="1"/>
    <col min="4877" max="4877" width="12.140625" style="6" customWidth="1"/>
    <col min="4878" max="4878" width="16" style="6" customWidth="1"/>
    <col min="4879" max="4879" width="14" style="6" customWidth="1"/>
    <col min="4880" max="4880" width="12.85546875" style="6" customWidth="1"/>
    <col min="4881" max="4881" width="14" style="6" customWidth="1"/>
    <col min="4882" max="4882" width="11.7109375" style="6" customWidth="1"/>
    <col min="4883" max="5121" width="8.85546875" style="6"/>
    <col min="5122" max="5122" width="6.42578125" style="6" customWidth="1"/>
    <col min="5123" max="5124" width="7.42578125" style="6" customWidth="1"/>
    <col min="5125" max="5125" width="8.85546875" style="6" customWidth="1"/>
    <col min="5126" max="5126" width="8.42578125" style="6" customWidth="1"/>
    <col min="5127" max="5127" width="13.42578125" style="6" customWidth="1"/>
    <col min="5128" max="5128" width="13.140625" style="6" customWidth="1"/>
    <col min="5129" max="5129" width="7.28515625" style="6" customWidth="1"/>
    <col min="5130" max="5130" width="15.42578125" style="6" customWidth="1"/>
    <col min="5131" max="5131" width="7.42578125" style="6" customWidth="1"/>
    <col min="5132" max="5132" width="14.140625" style="6" customWidth="1"/>
    <col min="5133" max="5133" width="12.140625" style="6" customWidth="1"/>
    <col min="5134" max="5134" width="16" style="6" customWidth="1"/>
    <col min="5135" max="5135" width="14" style="6" customWidth="1"/>
    <col min="5136" max="5136" width="12.85546875" style="6" customWidth="1"/>
    <col min="5137" max="5137" width="14" style="6" customWidth="1"/>
    <col min="5138" max="5138" width="11.7109375" style="6" customWidth="1"/>
    <col min="5139" max="5377" width="8.85546875" style="6"/>
    <col min="5378" max="5378" width="6.42578125" style="6" customWidth="1"/>
    <col min="5379" max="5380" width="7.42578125" style="6" customWidth="1"/>
    <col min="5381" max="5381" width="8.85546875" style="6" customWidth="1"/>
    <col min="5382" max="5382" width="8.42578125" style="6" customWidth="1"/>
    <col min="5383" max="5383" width="13.42578125" style="6" customWidth="1"/>
    <col min="5384" max="5384" width="13.140625" style="6" customWidth="1"/>
    <col min="5385" max="5385" width="7.28515625" style="6" customWidth="1"/>
    <col min="5386" max="5386" width="15.42578125" style="6" customWidth="1"/>
    <col min="5387" max="5387" width="7.42578125" style="6" customWidth="1"/>
    <col min="5388" max="5388" width="14.140625" style="6" customWidth="1"/>
    <col min="5389" max="5389" width="12.140625" style="6" customWidth="1"/>
    <col min="5390" max="5390" width="16" style="6" customWidth="1"/>
    <col min="5391" max="5391" width="14" style="6" customWidth="1"/>
    <col min="5392" max="5392" width="12.85546875" style="6" customWidth="1"/>
    <col min="5393" max="5393" width="14" style="6" customWidth="1"/>
    <col min="5394" max="5394" width="11.7109375" style="6" customWidth="1"/>
    <col min="5395" max="5633" width="8.85546875" style="6"/>
    <col min="5634" max="5634" width="6.42578125" style="6" customWidth="1"/>
    <col min="5635" max="5636" width="7.42578125" style="6" customWidth="1"/>
    <col min="5637" max="5637" width="8.85546875" style="6" customWidth="1"/>
    <col min="5638" max="5638" width="8.42578125" style="6" customWidth="1"/>
    <col min="5639" max="5639" width="13.42578125" style="6" customWidth="1"/>
    <col min="5640" max="5640" width="13.140625" style="6" customWidth="1"/>
    <col min="5641" max="5641" width="7.28515625" style="6" customWidth="1"/>
    <col min="5642" max="5642" width="15.42578125" style="6" customWidth="1"/>
    <col min="5643" max="5643" width="7.42578125" style="6" customWidth="1"/>
    <col min="5644" max="5644" width="14.140625" style="6" customWidth="1"/>
    <col min="5645" max="5645" width="12.140625" style="6" customWidth="1"/>
    <col min="5646" max="5646" width="16" style="6" customWidth="1"/>
    <col min="5647" max="5647" width="14" style="6" customWidth="1"/>
    <col min="5648" max="5648" width="12.85546875" style="6" customWidth="1"/>
    <col min="5649" max="5649" width="14" style="6" customWidth="1"/>
    <col min="5650" max="5650" width="11.7109375" style="6" customWidth="1"/>
    <col min="5651" max="5889" width="8.85546875" style="6"/>
    <col min="5890" max="5890" width="6.42578125" style="6" customWidth="1"/>
    <col min="5891" max="5892" width="7.42578125" style="6" customWidth="1"/>
    <col min="5893" max="5893" width="8.85546875" style="6" customWidth="1"/>
    <col min="5894" max="5894" width="8.42578125" style="6" customWidth="1"/>
    <col min="5895" max="5895" width="13.42578125" style="6" customWidth="1"/>
    <col min="5896" max="5896" width="13.140625" style="6" customWidth="1"/>
    <col min="5897" max="5897" width="7.28515625" style="6" customWidth="1"/>
    <col min="5898" max="5898" width="15.42578125" style="6" customWidth="1"/>
    <col min="5899" max="5899" width="7.42578125" style="6" customWidth="1"/>
    <col min="5900" max="5900" width="14.140625" style="6" customWidth="1"/>
    <col min="5901" max="5901" width="12.140625" style="6" customWidth="1"/>
    <col min="5902" max="5902" width="16" style="6" customWidth="1"/>
    <col min="5903" max="5903" width="14" style="6" customWidth="1"/>
    <col min="5904" max="5904" width="12.85546875" style="6" customWidth="1"/>
    <col min="5905" max="5905" width="14" style="6" customWidth="1"/>
    <col min="5906" max="5906" width="11.7109375" style="6" customWidth="1"/>
    <col min="5907" max="6145" width="8.85546875" style="6"/>
    <col min="6146" max="6146" width="6.42578125" style="6" customWidth="1"/>
    <col min="6147" max="6148" width="7.42578125" style="6" customWidth="1"/>
    <col min="6149" max="6149" width="8.85546875" style="6" customWidth="1"/>
    <col min="6150" max="6150" width="8.42578125" style="6" customWidth="1"/>
    <col min="6151" max="6151" width="13.42578125" style="6" customWidth="1"/>
    <col min="6152" max="6152" width="13.140625" style="6" customWidth="1"/>
    <col min="6153" max="6153" width="7.28515625" style="6" customWidth="1"/>
    <col min="6154" max="6154" width="15.42578125" style="6" customWidth="1"/>
    <col min="6155" max="6155" width="7.42578125" style="6" customWidth="1"/>
    <col min="6156" max="6156" width="14.140625" style="6" customWidth="1"/>
    <col min="6157" max="6157" width="12.140625" style="6" customWidth="1"/>
    <col min="6158" max="6158" width="16" style="6" customWidth="1"/>
    <col min="6159" max="6159" width="14" style="6" customWidth="1"/>
    <col min="6160" max="6160" width="12.85546875" style="6" customWidth="1"/>
    <col min="6161" max="6161" width="14" style="6" customWidth="1"/>
    <col min="6162" max="6162" width="11.7109375" style="6" customWidth="1"/>
    <col min="6163" max="6401" width="8.85546875" style="6"/>
    <col min="6402" max="6402" width="6.42578125" style="6" customWidth="1"/>
    <col min="6403" max="6404" width="7.42578125" style="6" customWidth="1"/>
    <col min="6405" max="6405" width="8.85546875" style="6" customWidth="1"/>
    <col min="6406" max="6406" width="8.42578125" style="6" customWidth="1"/>
    <col min="6407" max="6407" width="13.42578125" style="6" customWidth="1"/>
    <col min="6408" max="6408" width="13.140625" style="6" customWidth="1"/>
    <col min="6409" max="6409" width="7.28515625" style="6" customWidth="1"/>
    <col min="6410" max="6410" width="15.42578125" style="6" customWidth="1"/>
    <col min="6411" max="6411" width="7.42578125" style="6" customWidth="1"/>
    <col min="6412" max="6412" width="14.140625" style="6" customWidth="1"/>
    <col min="6413" max="6413" width="12.140625" style="6" customWidth="1"/>
    <col min="6414" max="6414" width="16" style="6" customWidth="1"/>
    <col min="6415" max="6415" width="14" style="6" customWidth="1"/>
    <col min="6416" max="6416" width="12.85546875" style="6" customWidth="1"/>
    <col min="6417" max="6417" width="14" style="6" customWidth="1"/>
    <col min="6418" max="6418" width="11.7109375" style="6" customWidth="1"/>
    <col min="6419" max="6657" width="8.85546875" style="6"/>
    <col min="6658" max="6658" width="6.42578125" style="6" customWidth="1"/>
    <col min="6659" max="6660" width="7.42578125" style="6" customWidth="1"/>
    <col min="6661" max="6661" width="8.85546875" style="6" customWidth="1"/>
    <col min="6662" max="6662" width="8.42578125" style="6" customWidth="1"/>
    <col min="6663" max="6663" width="13.42578125" style="6" customWidth="1"/>
    <col min="6664" max="6664" width="13.140625" style="6" customWidth="1"/>
    <col min="6665" max="6665" width="7.28515625" style="6" customWidth="1"/>
    <col min="6666" max="6666" width="15.42578125" style="6" customWidth="1"/>
    <col min="6667" max="6667" width="7.42578125" style="6" customWidth="1"/>
    <col min="6668" max="6668" width="14.140625" style="6" customWidth="1"/>
    <col min="6669" max="6669" width="12.140625" style="6" customWidth="1"/>
    <col min="6670" max="6670" width="16" style="6" customWidth="1"/>
    <col min="6671" max="6671" width="14" style="6" customWidth="1"/>
    <col min="6672" max="6672" width="12.85546875" style="6" customWidth="1"/>
    <col min="6673" max="6673" width="14" style="6" customWidth="1"/>
    <col min="6674" max="6674" width="11.7109375" style="6" customWidth="1"/>
    <col min="6675" max="6913" width="8.85546875" style="6"/>
    <col min="6914" max="6914" width="6.42578125" style="6" customWidth="1"/>
    <col min="6915" max="6916" width="7.42578125" style="6" customWidth="1"/>
    <col min="6917" max="6917" width="8.85546875" style="6" customWidth="1"/>
    <col min="6918" max="6918" width="8.42578125" style="6" customWidth="1"/>
    <col min="6919" max="6919" width="13.42578125" style="6" customWidth="1"/>
    <col min="6920" max="6920" width="13.140625" style="6" customWidth="1"/>
    <col min="6921" max="6921" width="7.28515625" style="6" customWidth="1"/>
    <col min="6922" max="6922" width="15.42578125" style="6" customWidth="1"/>
    <col min="6923" max="6923" width="7.42578125" style="6" customWidth="1"/>
    <col min="6924" max="6924" width="14.140625" style="6" customWidth="1"/>
    <col min="6925" max="6925" width="12.140625" style="6" customWidth="1"/>
    <col min="6926" max="6926" width="16" style="6" customWidth="1"/>
    <col min="6927" max="6927" width="14" style="6" customWidth="1"/>
    <col min="6928" max="6928" width="12.85546875" style="6" customWidth="1"/>
    <col min="6929" max="6929" width="14" style="6" customWidth="1"/>
    <col min="6930" max="6930" width="11.7109375" style="6" customWidth="1"/>
    <col min="6931" max="7169" width="8.85546875" style="6"/>
    <col min="7170" max="7170" width="6.42578125" style="6" customWidth="1"/>
    <col min="7171" max="7172" width="7.42578125" style="6" customWidth="1"/>
    <col min="7173" max="7173" width="8.85546875" style="6" customWidth="1"/>
    <col min="7174" max="7174" width="8.42578125" style="6" customWidth="1"/>
    <col min="7175" max="7175" width="13.42578125" style="6" customWidth="1"/>
    <col min="7176" max="7176" width="13.140625" style="6" customWidth="1"/>
    <col min="7177" max="7177" width="7.28515625" style="6" customWidth="1"/>
    <col min="7178" max="7178" width="15.42578125" style="6" customWidth="1"/>
    <col min="7179" max="7179" width="7.42578125" style="6" customWidth="1"/>
    <col min="7180" max="7180" width="14.140625" style="6" customWidth="1"/>
    <col min="7181" max="7181" width="12.140625" style="6" customWidth="1"/>
    <col min="7182" max="7182" width="16" style="6" customWidth="1"/>
    <col min="7183" max="7183" width="14" style="6" customWidth="1"/>
    <col min="7184" max="7184" width="12.85546875" style="6" customWidth="1"/>
    <col min="7185" max="7185" width="14" style="6" customWidth="1"/>
    <col min="7186" max="7186" width="11.7109375" style="6" customWidth="1"/>
    <col min="7187" max="7425" width="8.85546875" style="6"/>
    <col min="7426" max="7426" width="6.42578125" style="6" customWidth="1"/>
    <col min="7427" max="7428" width="7.42578125" style="6" customWidth="1"/>
    <col min="7429" max="7429" width="8.85546875" style="6" customWidth="1"/>
    <col min="7430" max="7430" width="8.42578125" style="6" customWidth="1"/>
    <col min="7431" max="7431" width="13.42578125" style="6" customWidth="1"/>
    <col min="7432" max="7432" width="13.140625" style="6" customWidth="1"/>
    <col min="7433" max="7433" width="7.28515625" style="6" customWidth="1"/>
    <col min="7434" max="7434" width="15.42578125" style="6" customWidth="1"/>
    <col min="7435" max="7435" width="7.42578125" style="6" customWidth="1"/>
    <col min="7436" max="7436" width="14.140625" style="6" customWidth="1"/>
    <col min="7437" max="7437" width="12.140625" style="6" customWidth="1"/>
    <col min="7438" max="7438" width="16" style="6" customWidth="1"/>
    <col min="7439" max="7439" width="14" style="6" customWidth="1"/>
    <col min="7440" max="7440" width="12.85546875" style="6" customWidth="1"/>
    <col min="7441" max="7441" width="14" style="6" customWidth="1"/>
    <col min="7442" max="7442" width="11.7109375" style="6" customWidth="1"/>
    <col min="7443" max="7681" width="8.85546875" style="6"/>
    <col min="7682" max="7682" width="6.42578125" style="6" customWidth="1"/>
    <col min="7683" max="7684" width="7.42578125" style="6" customWidth="1"/>
    <col min="7685" max="7685" width="8.85546875" style="6" customWidth="1"/>
    <col min="7686" max="7686" width="8.42578125" style="6" customWidth="1"/>
    <col min="7687" max="7687" width="13.42578125" style="6" customWidth="1"/>
    <col min="7688" max="7688" width="13.140625" style="6" customWidth="1"/>
    <col min="7689" max="7689" width="7.28515625" style="6" customWidth="1"/>
    <col min="7690" max="7690" width="15.42578125" style="6" customWidth="1"/>
    <col min="7691" max="7691" width="7.42578125" style="6" customWidth="1"/>
    <col min="7692" max="7692" width="14.140625" style="6" customWidth="1"/>
    <col min="7693" max="7693" width="12.140625" style="6" customWidth="1"/>
    <col min="7694" max="7694" width="16" style="6" customWidth="1"/>
    <col min="7695" max="7695" width="14" style="6" customWidth="1"/>
    <col min="7696" max="7696" width="12.85546875" style="6" customWidth="1"/>
    <col min="7697" max="7697" width="14" style="6" customWidth="1"/>
    <col min="7698" max="7698" width="11.7109375" style="6" customWidth="1"/>
    <col min="7699" max="7937" width="8.85546875" style="6"/>
    <col min="7938" max="7938" width="6.42578125" style="6" customWidth="1"/>
    <col min="7939" max="7940" width="7.42578125" style="6" customWidth="1"/>
    <col min="7941" max="7941" width="8.85546875" style="6" customWidth="1"/>
    <col min="7942" max="7942" width="8.42578125" style="6" customWidth="1"/>
    <col min="7943" max="7943" width="13.42578125" style="6" customWidth="1"/>
    <col min="7944" max="7944" width="13.140625" style="6" customWidth="1"/>
    <col min="7945" max="7945" width="7.28515625" style="6" customWidth="1"/>
    <col min="7946" max="7946" width="15.42578125" style="6" customWidth="1"/>
    <col min="7947" max="7947" width="7.42578125" style="6" customWidth="1"/>
    <col min="7948" max="7948" width="14.140625" style="6" customWidth="1"/>
    <col min="7949" max="7949" width="12.140625" style="6" customWidth="1"/>
    <col min="7950" max="7950" width="16" style="6" customWidth="1"/>
    <col min="7951" max="7951" width="14" style="6" customWidth="1"/>
    <col min="7952" max="7952" width="12.85546875" style="6" customWidth="1"/>
    <col min="7953" max="7953" width="14" style="6" customWidth="1"/>
    <col min="7954" max="7954" width="11.7109375" style="6" customWidth="1"/>
    <col min="7955" max="8193" width="8.85546875" style="6"/>
    <col min="8194" max="8194" width="6.42578125" style="6" customWidth="1"/>
    <col min="8195" max="8196" width="7.42578125" style="6" customWidth="1"/>
    <col min="8197" max="8197" width="8.85546875" style="6" customWidth="1"/>
    <col min="8198" max="8198" width="8.42578125" style="6" customWidth="1"/>
    <col min="8199" max="8199" width="13.42578125" style="6" customWidth="1"/>
    <col min="8200" max="8200" width="13.140625" style="6" customWidth="1"/>
    <col min="8201" max="8201" width="7.28515625" style="6" customWidth="1"/>
    <col min="8202" max="8202" width="15.42578125" style="6" customWidth="1"/>
    <col min="8203" max="8203" width="7.42578125" style="6" customWidth="1"/>
    <col min="8204" max="8204" width="14.140625" style="6" customWidth="1"/>
    <col min="8205" max="8205" width="12.140625" style="6" customWidth="1"/>
    <col min="8206" max="8206" width="16" style="6" customWidth="1"/>
    <col min="8207" max="8207" width="14" style="6" customWidth="1"/>
    <col min="8208" max="8208" width="12.85546875" style="6" customWidth="1"/>
    <col min="8209" max="8209" width="14" style="6" customWidth="1"/>
    <col min="8210" max="8210" width="11.7109375" style="6" customWidth="1"/>
    <col min="8211" max="8449" width="8.85546875" style="6"/>
    <col min="8450" max="8450" width="6.42578125" style="6" customWidth="1"/>
    <col min="8451" max="8452" width="7.42578125" style="6" customWidth="1"/>
    <col min="8453" max="8453" width="8.85546875" style="6" customWidth="1"/>
    <col min="8454" max="8454" width="8.42578125" style="6" customWidth="1"/>
    <col min="8455" max="8455" width="13.42578125" style="6" customWidth="1"/>
    <col min="8456" max="8456" width="13.140625" style="6" customWidth="1"/>
    <col min="8457" max="8457" width="7.28515625" style="6" customWidth="1"/>
    <col min="8458" max="8458" width="15.42578125" style="6" customWidth="1"/>
    <col min="8459" max="8459" width="7.42578125" style="6" customWidth="1"/>
    <col min="8460" max="8460" width="14.140625" style="6" customWidth="1"/>
    <col min="8461" max="8461" width="12.140625" style="6" customWidth="1"/>
    <col min="8462" max="8462" width="16" style="6" customWidth="1"/>
    <col min="8463" max="8463" width="14" style="6" customWidth="1"/>
    <col min="8464" max="8464" width="12.85546875" style="6" customWidth="1"/>
    <col min="8465" max="8465" width="14" style="6" customWidth="1"/>
    <col min="8466" max="8466" width="11.7109375" style="6" customWidth="1"/>
    <col min="8467" max="8705" width="8.85546875" style="6"/>
    <col min="8706" max="8706" width="6.42578125" style="6" customWidth="1"/>
    <col min="8707" max="8708" width="7.42578125" style="6" customWidth="1"/>
    <col min="8709" max="8709" width="8.85546875" style="6" customWidth="1"/>
    <col min="8710" max="8710" width="8.42578125" style="6" customWidth="1"/>
    <col min="8711" max="8711" width="13.42578125" style="6" customWidth="1"/>
    <col min="8712" max="8712" width="13.140625" style="6" customWidth="1"/>
    <col min="8713" max="8713" width="7.28515625" style="6" customWidth="1"/>
    <col min="8714" max="8714" width="15.42578125" style="6" customWidth="1"/>
    <col min="8715" max="8715" width="7.42578125" style="6" customWidth="1"/>
    <col min="8716" max="8716" width="14.140625" style="6" customWidth="1"/>
    <col min="8717" max="8717" width="12.140625" style="6" customWidth="1"/>
    <col min="8718" max="8718" width="16" style="6" customWidth="1"/>
    <col min="8719" max="8719" width="14" style="6" customWidth="1"/>
    <col min="8720" max="8720" width="12.85546875" style="6" customWidth="1"/>
    <col min="8721" max="8721" width="14" style="6" customWidth="1"/>
    <col min="8722" max="8722" width="11.7109375" style="6" customWidth="1"/>
    <col min="8723" max="8961" width="8.85546875" style="6"/>
    <col min="8962" max="8962" width="6.42578125" style="6" customWidth="1"/>
    <col min="8963" max="8964" width="7.42578125" style="6" customWidth="1"/>
    <col min="8965" max="8965" width="8.85546875" style="6" customWidth="1"/>
    <col min="8966" max="8966" width="8.42578125" style="6" customWidth="1"/>
    <col min="8967" max="8967" width="13.42578125" style="6" customWidth="1"/>
    <col min="8968" max="8968" width="13.140625" style="6" customWidth="1"/>
    <col min="8969" max="8969" width="7.28515625" style="6" customWidth="1"/>
    <col min="8970" max="8970" width="15.42578125" style="6" customWidth="1"/>
    <col min="8971" max="8971" width="7.42578125" style="6" customWidth="1"/>
    <col min="8972" max="8972" width="14.140625" style="6" customWidth="1"/>
    <col min="8973" max="8973" width="12.140625" style="6" customWidth="1"/>
    <col min="8974" max="8974" width="16" style="6" customWidth="1"/>
    <col min="8975" max="8975" width="14" style="6" customWidth="1"/>
    <col min="8976" max="8976" width="12.85546875" style="6" customWidth="1"/>
    <col min="8977" max="8977" width="14" style="6" customWidth="1"/>
    <col min="8978" max="8978" width="11.7109375" style="6" customWidth="1"/>
    <col min="8979" max="9217" width="8.85546875" style="6"/>
    <col min="9218" max="9218" width="6.42578125" style="6" customWidth="1"/>
    <col min="9219" max="9220" width="7.42578125" style="6" customWidth="1"/>
    <col min="9221" max="9221" width="8.85546875" style="6" customWidth="1"/>
    <col min="9222" max="9222" width="8.42578125" style="6" customWidth="1"/>
    <col min="9223" max="9223" width="13.42578125" style="6" customWidth="1"/>
    <col min="9224" max="9224" width="13.140625" style="6" customWidth="1"/>
    <col min="9225" max="9225" width="7.28515625" style="6" customWidth="1"/>
    <col min="9226" max="9226" width="15.42578125" style="6" customWidth="1"/>
    <col min="9227" max="9227" width="7.42578125" style="6" customWidth="1"/>
    <col min="9228" max="9228" width="14.140625" style="6" customWidth="1"/>
    <col min="9229" max="9229" width="12.140625" style="6" customWidth="1"/>
    <col min="9230" max="9230" width="16" style="6" customWidth="1"/>
    <col min="9231" max="9231" width="14" style="6" customWidth="1"/>
    <col min="9232" max="9232" width="12.85546875" style="6" customWidth="1"/>
    <col min="9233" max="9233" width="14" style="6" customWidth="1"/>
    <col min="9234" max="9234" width="11.7109375" style="6" customWidth="1"/>
    <col min="9235" max="9473" width="8.85546875" style="6"/>
    <col min="9474" max="9474" width="6.42578125" style="6" customWidth="1"/>
    <col min="9475" max="9476" width="7.42578125" style="6" customWidth="1"/>
    <col min="9477" max="9477" width="8.85546875" style="6" customWidth="1"/>
    <col min="9478" max="9478" width="8.42578125" style="6" customWidth="1"/>
    <col min="9479" max="9479" width="13.42578125" style="6" customWidth="1"/>
    <col min="9480" max="9480" width="13.140625" style="6" customWidth="1"/>
    <col min="9481" max="9481" width="7.28515625" style="6" customWidth="1"/>
    <col min="9482" max="9482" width="15.42578125" style="6" customWidth="1"/>
    <col min="9483" max="9483" width="7.42578125" style="6" customWidth="1"/>
    <col min="9484" max="9484" width="14.140625" style="6" customWidth="1"/>
    <col min="9485" max="9485" width="12.140625" style="6" customWidth="1"/>
    <col min="9486" max="9486" width="16" style="6" customWidth="1"/>
    <col min="9487" max="9487" width="14" style="6" customWidth="1"/>
    <col min="9488" max="9488" width="12.85546875" style="6" customWidth="1"/>
    <col min="9489" max="9489" width="14" style="6" customWidth="1"/>
    <col min="9490" max="9490" width="11.7109375" style="6" customWidth="1"/>
    <col min="9491" max="9729" width="8.85546875" style="6"/>
    <col min="9730" max="9730" width="6.42578125" style="6" customWidth="1"/>
    <col min="9731" max="9732" width="7.42578125" style="6" customWidth="1"/>
    <col min="9733" max="9733" width="8.85546875" style="6" customWidth="1"/>
    <col min="9734" max="9734" width="8.42578125" style="6" customWidth="1"/>
    <col min="9735" max="9735" width="13.42578125" style="6" customWidth="1"/>
    <col min="9736" max="9736" width="13.140625" style="6" customWidth="1"/>
    <col min="9737" max="9737" width="7.28515625" style="6" customWidth="1"/>
    <col min="9738" max="9738" width="15.42578125" style="6" customWidth="1"/>
    <col min="9739" max="9739" width="7.42578125" style="6" customWidth="1"/>
    <col min="9740" max="9740" width="14.140625" style="6" customWidth="1"/>
    <col min="9741" max="9741" width="12.140625" style="6" customWidth="1"/>
    <col min="9742" max="9742" width="16" style="6" customWidth="1"/>
    <col min="9743" max="9743" width="14" style="6" customWidth="1"/>
    <col min="9744" max="9744" width="12.85546875" style="6" customWidth="1"/>
    <col min="9745" max="9745" width="14" style="6" customWidth="1"/>
    <col min="9746" max="9746" width="11.7109375" style="6" customWidth="1"/>
    <col min="9747" max="9985" width="8.85546875" style="6"/>
    <col min="9986" max="9986" width="6.42578125" style="6" customWidth="1"/>
    <col min="9987" max="9988" width="7.42578125" style="6" customWidth="1"/>
    <col min="9989" max="9989" width="8.85546875" style="6" customWidth="1"/>
    <col min="9990" max="9990" width="8.42578125" style="6" customWidth="1"/>
    <col min="9991" max="9991" width="13.42578125" style="6" customWidth="1"/>
    <col min="9992" max="9992" width="13.140625" style="6" customWidth="1"/>
    <col min="9993" max="9993" width="7.28515625" style="6" customWidth="1"/>
    <col min="9994" max="9994" width="15.42578125" style="6" customWidth="1"/>
    <col min="9995" max="9995" width="7.42578125" style="6" customWidth="1"/>
    <col min="9996" max="9996" width="14.140625" style="6" customWidth="1"/>
    <col min="9997" max="9997" width="12.140625" style="6" customWidth="1"/>
    <col min="9998" max="9998" width="16" style="6" customWidth="1"/>
    <col min="9999" max="9999" width="14" style="6" customWidth="1"/>
    <col min="10000" max="10000" width="12.85546875" style="6" customWidth="1"/>
    <col min="10001" max="10001" width="14" style="6" customWidth="1"/>
    <col min="10002" max="10002" width="11.7109375" style="6" customWidth="1"/>
    <col min="10003" max="10241" width="8.85546875" style="6"/>
    <col min="10242" max="10242" width="6.42578125" style="6" customWidth="1"/>
    <col min="10243" max="10244" width="7.42578125" style="6" customWidth="1"/>
    <col min="10245" max="10245" width="8.85546875" style="6" customWidth="1"/>
    <col min="10246" max="10246" width="8.42578125" style="6" customWidth="1"/>
    <col min="10247" max="10247" width="13.42578125" style="6" customWidth="1"/>
    <col min="10248" max="10248" width="13.140625" style="6" customWidth="1"/>
    <col min="10249" max="10249" width="7.28515625" style="6" customWidth="1"/>
    <col min="10250" max="10250" width="15.42578125" style="6" customWidth="1"/>
    <col min="10251" max="10251" width="7.42578125" style="6" customWidth="1"/>
    <col min="10252" max="10252" width="14.140625" style="6" customWidth="1"/>
    <col min="10253" max="10253" width="12.140625" style="6" customWidth="1"/>
    <col min="10254" max="10254" width="16" style="6" customWidth="1"/>
    <col min="10255" max="10255" width="14" style="6" customWidth="1"/>
    <col min="10256" max="10256" width="12.85546875" style="6" customWidth="1"/>
    <col min="10257" max="10257" width="14" style="6" customWidth="1"/>
    <col min="10258" max="10258" width="11.7109375" style="6" customWidth="1"/>
    <col min="10259" max="10497" width="8.85546875" style="6"/>
    <col min="10498" max="10498" width="6.42578125" style="6" customWidth="1"/>
    <col min="10499" max="10500" width="7.42578125" style="6" customWidth="1"/>
    <col min="10501" max="10501" width="8.85546875" style="6" customWidth="1"/>
    <col min="10502" max="10502" width="8.42578125" style="6" customWidth="1"/>
    <col min="10503" max="10503" width="13.42578125" style="6" customWidth="1"/>
    <col min="10504" max="10504" width="13.140625" style="6" customWidth="1"/>
    <col min="10505" max="10505" width="7.28515625" style="6" customWidth="1"/>
    <col min="10506" max="10506" width="15.42578125" style="6" customWidth="1"/>
    <col min="10507" max="10507" width="7.42578125" style="6" customWidth="1"/>
    <col min="10508" max="10508" width="14.140625" style="6" customWidth="1"/>
    <col min="10509" max="10509" width="12.140625" style="6" customWidth="1"/>
    <col min="10510" max="10510" width="16" style="6" customWidth="1"/>
    <col min="10511" max="10511" width="14" style="6" customWidth="1"/>
    <col min="10512" max="10512" width="12.85546875" style="6" customWidth="1"/>
    <col min="10513" max="10513" width="14" style="6" customWidth="1"/>
    <col min="10514" max="10514" width="11.7109375" style="6" customWidth="1"/>
    <col min="10515" max="10753" width="8.85546875" style="6"/>
    <col min="10754" max="10754" width="6.42578125" style="6" customWidth="1"/>
    <col min="10755" max="10756" width="7.42578125" style="6" customWidth="1"/>
    <col min="10757" max="10757" width="8.85546875" style="6" customWidth="1"/>
    <col min="10758" max="10758" width="8.42578125" style="6" customWidth="1"/>
    <col min="10759" max="10759" width="13.42578125" style="6" customWidth="1"/>
    <col min="10760" max="10760" width="13.140625" style="6" customWidth="1"/>
    <col min="10761" max="10761" width="7.28515625" style="6" customWidth="1"/>
    <col min="10762" max="10762" width="15.42578125" style="6" customWidth="1"/>
    <col min="10763" max="10763" width="7.42578125" style="6" customWidth="1"/>
    <col min="10764" max="10764" width="14.140625" style="6" customWidth="1"/>
    <col min="10765" max="10765" width="12.140625" style="6" customWidth="1"/>
    <col min="10766" max="10766" width="16" style="6" customWidth="1"/>
    <col min="10767" max="10767" width="14" style="6" customWidth="1"/>
    <col min="10768" max="10768" width="12.85546875" style="6" customWidth="1"/>
    <col min="10769" max="10769" width="14" style="6" customWidth="1"/>
    <col min="10770" max="10770" width="11.7109375" style="6" customWidth="1"/>
    <col min="10771" max="11009" width="8.85546875" style="6"/>
    <col min="11010" max="11010" width="6.42578125" style="6" customWidth="1"/>
    <col min="11011" max="11012" width="7.42578125" style="6" customWidth="1"/>
    <col min="11013" max="11013" width="8.85546875" style="6" customWidth="1"/>
    <col min="11014" max="11014" width="8.42578125" style="6" customWidth="1"/>
    <col min="11015" max="11015" width="13.42578125" style="6" customWidth="1"/>
    <col min="11016" max="11016" width="13.140625" style="6" customWidth="1"/>
    <col min="11017" max="11017" width="7.28515625" style="6" customWidth="1"/>
    <col min="11018" max="11018" width="15.42578125" style="6" customWidth="1"/>
    <col min="11019" max="11019" width="7.42578125" style="6" customWidth="1"/>
    <col min="11020" max="11020" width="14.140625" style="6" customWidth="1"/>
    <col min="11021" max="11021" width="12.140625" style="6" customWidth="1"/>
    <col min="11022" max="11022" width="16" style="6" customWidth="1"/>
    <col min="11023" max="11023" width="14" style="6" customWidth="1"/>
    <col min="11024" max="11024" width="12.85546875" style="6" customWidth="1"/>
    <col min="11025" max="11025" width="14" style="6" customWidth="1"/>
    <col min="11026" max="11026" width="11.7109375" style="6" customWidth="1"/>
    <col min="11027" max="11265" width="8.85546875" style="6"/>
    <col min="11266" max="11266" width="6.42578125" style="6" customWidth="1"/>
    <col min="11267" max="11268" width="7.42578125" style="6" customWidth="1"/>
    <col min="11269" max="11269" width="8.85546875" style="6" customWidth="1"/>
    <col min="11270" max="11270" width="8.42578125" style="6" customWidth="1"/>
    <col min="11271" max="11271" width="13.42578125" style="6" customWidth="1"/>
    <col min="11272" max="11272" width="13.140625" style="6" customWidth="1"/>
    <col min="11273" max="11273" width="7.28515625" style="6" customWidth="1"/>
    <col min="11274" max="11274" width="15.42578125" style="6" customWidth="1"/>
    <col min="11275" max="11275" width="7.42578125" style="6" customWidth="1"/>
    <col min="11276" max="11276" width="14.140625" style="6" customWidth="1"/>
    <col min="11277" max="11277" width="12.140625" style="6" customWidth="1"/>
    <col min="11278" max="11278" width="16" style="6" customWidth="1"/>
    <col min="11279" max="11279" width="14" style="6" customWidth="1"/>
    <col min="11280" max="11280" width="12.85546875" style="6" customWidth="1"/>
    <col min="11281" max="11281" width="14" style="6" customWidth="1"/>
    <col min="11282" max="11282" width="11.7109375" style="6" customWidth="1"/>
    <col min="11283" max="11521" width="8.85546875" style="6"/>
    <col min="11522" max="11522" width="6.42578125" style="6" customWidth="1"/>
    <col min="11523" max="11524" width="7.42578125" style="6" customWidth="1"/>
    <col min="11525" max="11525" width="8.85546875" style="6" customWidth="1"/>
    <col min="11526" max="11526" width="8.42578125" style="6" customWidth="1"/>
    <col min="11527" max="11527" width="13.42578125" style="6" customWidth="1"/>
    <col min="11528" max="11528" width="13.140625" style="6" customWidth="1"/>
    <col min="11529" max="11529" width="7.28515625" style="6" customWidth="1"/>
    <col min="11530" max="11530" width="15.42578125" style="6" customWidth="1"/>
    <col min="11531" max="11531" width="7.42578125" style="6" customWidth="1"/>
    <col min="11532" max="11532" width="14.140625" style="6" customWidth="1"/>
    <col min="11533" max="11533" width="12.140625" style="6" customWidth="1"/>
    <col min="11534" max="11534" width="16" style="6" customWidth="1"/>
    <col min="11535" max="11535" width="14" style="6" customWidth="1"/>
    <col min="11536" max="11536" width="12.85546875" style="6" customWidth="1"/>
    <col min="11537" max="11537" width="14" style="6" customWidth="1"/>
    <col min="11538" max="11538" width="11.7109375" style="6" customWidth="1"/>
    <col min="11539" max="11777" width="8.85546875" style="6"/>
    <col min="11778" max="11778" width="6.42578125" style="6" customWidth="1"/>
    <col min="11779" max="11780" width="7.42578125" style="6" customWidth="1"/>
    <col min="11781" max="11781" width="8.85546875" style="6" customWidth="1"/>
    <col min="11782" max="11782" width="8.42578125" style="6" customWidth="1"/>
    <col min="11783" max="11783" width="13.42578125" style="6" customWidth="1"/>
    <col min="11784" max="11784" width="13.140625" style="6" customWidth="1"/>
    <col min="11785" max="11785" width="7.28515625" style="6" customWidth="1"/>
    <col min="11786" max="11786" width="15.42578125" style="6" customWidth="1"/>
    <col min="11787" max="11787" width="7.42578125" style="6" customWidth="1"/>
    <col min="11788" max="11788" width="14.140625" style="6" customWidth="1"/>
    <col min="11789" max="11789" width="12.140625" style="6" customWidth="1"/>
    <col min="11790" max="11790" width="16" style="6" customWidth="1"/>
    <col min="11791" max="11791" width="14" style="6" customWidth="1"/>
    <col min="11792" max="11792" width="12.85546875" style="6" customWidth="1"/>
    <col min="11793" max="11793" width="14" style="6" customWidth="1"/>
    <col min="11794" max="11794" width="11.7109375" style="6" customWidth="1"/>
    <col min="11795" max="12033" width="8.85546875" style="6"/>
    <col min="12034" max="12034" width="6.42578125" style="6" customWidth="1"/>
    <col min="12035" max="12036" width="7.42578125" style="6" customWidth="1"/>
    <col min="12037" max="12037" width="8.85546875" style="6" customWidth="1"/>
    <col min="12038" max="12038" width="8.42578125" style="6" customWidth="1"/>
    <col min="12039" max="12039" width="13.42578125" style="6" customWidth="1"/>
    <col min="12040" max="12040" width="13.140625" style="6" customWidth="1"/>
    <col min="12041" max="12041" width="7.28515625" style="6" customWidth="1"/>
    <col min="12042" max="12042" width="15.42578125" style="6" customWidth="1"/>
    <col min="12043" max="12043" width="7.42578125" style="6" customWidth="1"/>
    <col min="12044" max="12044" width="14.140625" style="6" customWidth="1"/>
    <col min="12045" max="12045" width="12.140625" style="6" customWidth="1"/>
    <col min="12046" max="12046" width="16" style="6" customWidth="1"/>
    <col min="12047" max="12047" width="14" style="6" customWidth="1"/>
    <col min="12048" max="12048" width="12.85546875" style="6" customWidth="1"/>
    <col min="12049" max="12049" width="14" style="6" customWidth="1"/>
    <col min="12050" max="12050" width="11.7109375" style="6" customWidth="1"/>
    <col min="12051" max="12289" width="8.85546875" style="6"/>
    <col min="12290" max="12290" width="6.42578125" style="6" customWidth="1"/>
    <col min="12291" max="12292" width="7.42578125" style="6" customWidth="1"/>
    <col min="12293" max="12293" width="8.85546875" style="6" customWidth="1"/>
    <col min="12294" max="12294" width="8.42578125" style="6" customWidth="1"/>
    <col min="12295" max="12295" width="13.42578125" style="6" customWidth="1"/>
    <col min="12296" max="12296" width="13.140625" style="6" customWidth="1"/>
    <col min="12297" max="12297" width="7.28515625" style="6" customWidth="1"/>
    <col min="12298" max="12298" width="15.42578125" style="6" customWidth="1"/>
    <col min="12299" max="12299" width="7.42578125" style="6" customWidth="1"/>
    <col min="12300" max="12300" width="14.140625" style="6" customWidth="1"/>
    <col min="12301" max="12301" width="12.140625" style="6" customWidth="1"/>
    <col min="12302" max="12302" width="16" style="6" customWidth="1"/>
    <col min="12303" max="12303" width="14" style="6" customWidth="1"/>
    <col min="12304" max="12304" width="12.85546875" style="6" customWidth="1"/>
    <col min="12305" max="12305" width="14" style="6" customWidth="1"/>
    <col min="12306" max="12306" width="11.7109375" style="6" customWidth="1"/>
    <col min="12307" max="12545" width="8.85546875" style="6"/>
    <col min="12546" max="12546" width="6.42578125" style="6" customWidth="1"/>
    <col min="12547" max="12548" width="7.42578125" style="6" customWidth="1"/>
    <col min="12549" max="12549" width="8.85546875" style="6" customWidth="1"/>
    <col min="12550" max="12550" width="8.42578125" style="6" customWidth="1"/>
    <col min="12551" max="12551" width="13.42578125" style="6" customWidth="1"/>
    <col min="12552" max="12552" width="13.140625" style="6" customWidth="1"/>
    <col min="12553" max="12553" width="7.28515625" style="6" customWidth="1"/>
    <col min="12554" max="12554" width="15.42578125" style="6" customWidth="1"/>
    <col min="12555" max="12555" width="7.42578125" style="6" customWidth="1"/>
    <col min="12556" max="12556" width="14.140625" style="6" customWidth="1"/>
    <col min="12557" max="12557" width="12.140625" style="6" customWidth="1"/>
    <col min="12558" max="12558" width="16" style="6" customWidth="1"/>
    <col min="12559" max="12559" width="14" style="6" customWidth="1"/>
    <col min="12560" max="12560" width="12.85546875" style="6" customWidth="1"/>
    <col min="12561" max="12561" width="14" style="6" customWidth="1"/>
    <col min="12562" max="12562" width="11.7109375" style="6" customWidth="1"/>
    <col min="12563" max="12801" width="8.85546875" style="6"/>
    <col min="12802" max="12802" width="6.42578125" style="6" customWidth="1"/>
    <col min="12803" max="12804" width="7.42578125" style="6" customWidth="1"/>
    <col min="12805" max="12805" width="8.85546875" style="6" customWidth="1"/>
    <col min="12806" max="12806" width="8.42578125" style="6" customWidth="1"/>
    <col min="12807" max="12807" width="13.42578125" style="6" customWidth="1"/>
    <col min="12808" max="12808" width="13.140625" style="6" customWidth="1"/>
    <col min="12809" max="12809" width="7.28515625" style="6" customWidth="1"/>
    <col min="12810" max="12810" width="15.42578125" style="6" customWidth="1"/>
    <col min="12811" max="12811" width="7.42578125" style="6" customWidth="1"/>
    <col min="12812" max="12812" width="14.140625" style="6" customWidth="1"/>
    <col min="12813" max="12813" width="12.140625" style="6" customWidth="1"/>
    <col min="12814" max="12814" width="16" style="6" customWidth="1"/>
    <col min="12815" max="12815" width="14" style="6" customWidth="1"/>
    <col min="12816" max="12816" width="12.85546875" style="6" customWidth="1"/>
    <col min="12817" max="12817" width="14" style="6" customWidth="1"/>
    <col min="12818" max="12818" width="11.7109375" style="6" customWidth="1"/>
    <col min="12819" max="13057" width="8.85546875" style="6"/>
    <col min="13058" max="13058" width="6.42578125" style="6" customWidth="1"/>
    <col min="13059" max="13060" width="7.42578125" style="6" customWidth="1"/>
    <col min="13061" max="13061" width="8.85546875" style="6" customWidth="1"/>
    <col min="13062" max="13062" width="8.42578125" style="6" customWidth="1"/>
    <col min="13063" max="13063" width="13.42578125" style="6" customWidth="1"/>
    <col min="13064" max="13064" width="13.140625" style="6" customWidth="1"/>
    <col min="13065" max="13065" width="7.28515625" style="6" customWidth="1"/>
    <col min="13066" max="13066" width="15.42578125" style="6" customWidth="1"/>
    <col min="13067" max="13067" width="7.42578125" style="6" customWidth="1"/>
    <col min="13068" max="13068" width="14.140625" style="6" customWidth="1"/>
    <col min="13069" max="13069" width="12.140625" style="6" customWidth="1"/>
    <col min="13070" max="13070" width="16" style="6" customWidth="1"/>
    <col min="13071" max="13071" width="14" style="6" customWidth="1"/>
    <col min="13072" max="13072" width="12.85546875" style="6" customWidth="1"/>
    <col min="13073" max="13073" width="14" style="6" customWidth="1"/>
    <col min="13074" max="13074" width="11.7109375" style="6" customWidth="1"/>
    <col min="13075" max="13313" width="8.85546875" style="6"/>
    <col min="13314" max="13314" width="6.42578125" style="6" customWidth="1"/>
    <col min="13315" max="13316" width="7.42578125" style="6" customWidth="1"/>
    <col min="13317" max="13317" width="8.85546875" style="6" customWidth="1"/>
    <col min="13318" max="13318" width="8.42578125" style="6" customWidth="1"/>
    <col min="13319" max="13319" width="13.42578125" style="6" customWidth="1"/>
    <col min="13320" max="13320" width="13.140625" style="6" customWidth="1"/>
    <col min="13321" max="13321" width="7.28515625" style="6" customWidth="1"/>
    <col min="13322" max="13322" width="15.42578125" style="6" customWidth="1"/>
    <col min="13323" max="13323" width="7.42578125" style="6" customWidth="1"/>
    <col min="13324" max="13324" width="14.140625" style="6" customWidth="1"/>
    <col min="13325" max="13325" width="12.140625" style="6" customWidth="1"/>
    <col min="13326" max="13326" width="16" style="6" customWidth="1"/>
    <col min="13327" max="13327" width="14" style="6" customWidth="1"/>
    <col min="13328" max="13328" width="12.85546875" style="6" customWidth="1"/>
    <col min="13329" max="13329" width="14" style="6" customWidth="1"/>
    <col min="13330" max="13330" width="11.7109375" style="6" customWidth="1"/>
    <col min="13331" max="13569" width="8.85546875" style="6"/>
    <col min="13570" max="13570" width="6.42578125" style="6" customWidth="1"/>
    <col min="13571" max="13572" width="7.42578125" style="6" customWidth="1"/>
    <col min="13573" max="13573" width="8.85546875" style="6" customWidth="1"/>
    <col min="13574" max="13574" width="8.42578125" style="6" customWidth="1"/>
    <col min="13575" max="13575" width="13.42578125" style="6" customWidth="1"/>
    <col min="13576" max="13576" width="13.140625" style="6" customWidth="1"/>
    <col min="13577" max="13577" width="7.28515625" style="6" customWidth="1"/>
    <col min="13578" max="13578" width="15.42578125" style="6" customWidth="1"/>
    <col min="13579" max="13579" width="7.42578125" style="6" customWidth="1"/>
    <col min="13580" max="13580" width="14.140625" style="6" customWidth="1"/>
    <col min="13581" max="13581" width="12.140625" style="6" customWidth="1"/>
    <col min="13582" max="13582" width="16" style="6" customWidth="1"/>
    <col min="13583" max="13583" width="14" style="6" customWidth="1"/>
    <col min="13584" max="13584" width="12.85546875" style="6" customWidth="1"/>
    <col min="13585" max="13585" width="14" style="6" customWidth="1"/>
    <col min="13586" max="13586" width="11.7109375" style="6" customWidth="1"/>
    <col min="13587" max="13825" width="8.85546875" style="6"/>
    <col min="13826" max="13826" width="6.42578125" style="6" customWidth="1"/>
    <col min="13827" max="13828" width="7.42578125" style="6" customWidth="1"/>
    <col min="13829" max="13829" width="8.85546875" style="6" customWidth="1"/>
    <col min="13830" max="13830" width="8.42578125" style="6" customWidth="1"/>
    <col min="13831" max="13831" width="13.42578125" style="6" customWidth="1"/>
    <col min="13832" max="13832" width="13.140625" style="6" customWidth="1"/>
    <col min="13833" max="13833" width="7.28515625" style="6" customWidth="1"/>
    <col min="13834" max="13834" width="15.42578125" style="6" customWidth="1"/>
    <col min="13835" max="13835" width="7.42578125" style="6" customWidth="1"/>
    <col min="13836" max="13836" width="14.140625" style="6" customWidth="1"/>
    <col min="13837" max="13837" width="12.140625" style="6" customWidth="1"/>
    <col min="13838" max="13838" width="16" style="6" customWidth="1"/>
    <col min="13839" max="13839" width="14" style="6" customWidth="1"/>
    <col min="13840" max="13840" width="12.85546875" style="6" customWidth="1"/>
    <col min="13841" max="13841" width="14" style="6" customWidth="1"/>
    <col min="13842" max="13842" width="11.7109375" style="6" customWidth="1"/>
    <col min="13843" max="14081" width="8.85546875" style="6"/>
    <col min="14082" max="14082" width="6.42578125" style="6" customWidth="1"/>
    <col min="14083" max="14084" width="7.42578125" style="6" customWidth="1"/>
    <col min="14085" max="14085" width="8.85546875" style="6" customWidth="1"/>
    <col min="14086" max="14086" width="8.42578125" style="6" customWidth="1"/>
    <col min="14087" max="14087" width="13.42578125" style="6" customWidth="1"/>
    <col min="14088" max="14088" width="13.140625" style="6" customWidth="1"/>
    <col min="14089" max="14089" width="7.28515625" style="6" customWidth="1"/>
    <col min="14090" max="14090" width="15.42578125" style="6" customWidth="1"/>
    <col min="14091" max="14091" width="7.42578125" style="6" customWidth="1"/>
    <col min="14092" max="14092" width="14.140625" style="6" customWidth="1"/>
    <col min="14093" max="14093" width="12.140625" style="6" customWidth="1"/>
    <col min="14094" max="14094" width="16" style="6" customWidth="1"/>
    <col min="14095" max="14095" width="14" style="6" customWidth="1"/>
    <col min="14096" max="14096" width="12.85546875" style="6" customWidth="1"/>
    <col min="14097" max="14097" width="14" style="6" customWidth="1"/>
    <col min="14098" max="14098" width="11.7109375" style="6" customWidth="1"/>
    <col min="14099" max="14337" width="8.85546875" style="6"/>
    <col min="14338" max="14338" width="6.42578125" style="6" customWidth="1"/>
    <col min="14339" max="14340" width="7.42578125" style="6" customWidth="1"/>
    <col min="14341" max="14341" width="8.85546875" style="6" customWidth="1"/>
    <col min="14342" max="14342" width="8.42578125" style="6" customWidth="1"/>
    <col min="14343" max="14343" width="13.42578125" style="6" customWidth="1"/>
    <col min="14344" max="14344" width="13.140625" style="6" customWidth="1"/>
    <col min="14345" max="14345" width="7.28515625" style="6" customWidth="1"/>
    <col min="14346" max="14346" width="15.42578125" style="6" customWidth="1"/>
    <col min="14347" max="14347" width="7.42578125" style="6" customWidth="1"/>
    <col min="14348" max="14348" width="14.140625" style="6" customWidth="1"/>
    <col min="14349" max="14349" width="12.140625" style="6" customWidth="1"/>
    <col min="14350" max="14350" width="16" style="6" customWidth="1"/>
    <col min="14351" max="14351" width="14" style="6" customWidth="1"/>
    <col min="14352" max="14352" width="12.85546875" style="6" customWidth="1"/>
    <col min="14353" max="14353" width="14" style="6" customWidth="1"/>
    <col min="14354" max="14354" width="11.7109375" style="6" customWidth="1"/>
    <col min="14355" max="14593" width="8.85546875" style="6"/>
    <col min="14594" max="14594" width="6.42578125" style="6" customWidth="1"/>
    <col min="14595" max="14596" width="7.42578125" style="6" customWidth="1"/>
    <col min="14597" max="14597" width="8.85546875" style="6" customWidth="1"/>
    <col min="14598" max="14598" width="8.42578125" style="6" customWidth="1"/>
    <col min="14599" max="14599" width="13.42578125" style="6" customWidth="1"/>
    <col min="14600" max="14600" width="13.140625" style="6" customWidth="1"/>
    <col min="14601" max="14601" width="7.28515625" style="6" customWidth="1"/>
    <col min="14602" max="14602" width="15.42578125" style="6" customWidth="1"/>
    <col min="14603" max="14603" width="7.42578125" style="6" customWidth="1"/>
    <col min="14604" max="14604" width="14.140625" style="6" customWidth="1"/>
    <col min="14605" max="14605" width="12.140625" style="6" customWidth="1"/>
    <col min="14606" max="14606" width="16" style="6" customWidth="1"/>
    <col min="14607" max="14607" width="14" style="6" customWidth="1"/>
    <col min="14608" max="14608" width="12.85546875" style="6" customWidth="1"/>
    <col min="14609" max="14609" width="14" style="6" customWidth="1"/>
    <col min="14610" max="14610" width="11.7109375" style="6" customWidth="1"/>
    <col min="14611" max="14849" width="8.85546875" style="6"/>
    <col min="14850" max="14850" width="6.42578125" style="6" customWidth="1"/>
    <col min="14851" max="14852" width="7.42578125" style="6" customWidth="1"/>
    <col min="14853" max="14853" width="8.85546875" style="6" customWidth="1"/>
    <col min="14854" max="14854" width="8.42578125" style="6" customWidth="1"/>
    <col min="14855" max="14855" width="13.42578125" style="6" customWidth="1"/>
    <col min="14856" max="14856" width="13.140625" style="6" customWidth="1"/>
    <col min="14857" max="14857" width="7.28515625" style="6" customWidth="1"/>
    <col min="14858" max="14858" width="15.42578125" style="6" customWidth="1"/>
    <col min="14859" max="14859" width="7.42578125" style="6" customWidth="1"/>
    <col min="14860" max="14860" width="14.140625" style="6" customWidth="1"/>
    <col min="14861" max="14861" width="12.140625" style="6" customWidth="1"/>
    <col min="14862" max="14862" width="16" style="6" customWidth="1"/>
    <col min="14863" max="14863" width="14" style="6" customWidth="1"/>
    <col min="14864" max="14864" width="12.85546875" style="6" customWidth="1"/>
    <col min="14865" max="14865" width="14" style="6" customWidth="1"/>
    <col min="14866" max="14866" width="11.7109375" style="6" customWidth="1"/>
    <col min="14867" max="15105" width="8.85546875" style="6"/>
    <col min="15106" max="15106" width="6.42578125" style="6" customWidth="1"/>
    <col min="15107" max="15108" width="7.42578125" style="6" customWidth="1"/>
    <col min="15109" max="15109" width="8.85546875" style="6" customWidth="1"/>
    <col min="15110" max="15110" width="8.42578125" style="6" customWidth="1"/>
    <col min="15111" max="15111" width="13.42578125" style="6" customWidth="1"/>
    <col min="15112" max="15112" width="13.140625" style="6" customWidth="1"/>
    <col min="15113" max="15113" width="7.28515625" style="6" customWidth="1"/>
    <col min="15114" max="15114" width="15.42578125" style="6" customWidth="1"/>
    <col min="15115" max="15115" width="7.42578125" style="6" customWidth="1"/>
    <col min="15116" max="15116" width="14.140625" style="6" customWidth="1"/>
    <col min="15117" max="15117" width="12.140625" style="6" customWidth="1"/>
    <col min="15118" max="15118" width="16" style="6" customWidth="1"/>
    <col min="15119" max="15119" width="14" style="6" customWidth="1"/>
    <col min="15120" max="15120" width="12.85546875" style="6" customWidth="1"/>
    <col min="15121" max="15121" width="14" style="6" customWidth="1"/>
    <col min="15122" max="15122" width="11.7109375" style="6" customWidth="1"/>
    <col min="15123" max="15361" width="8.85546875" style="6"/>
    <col min="15362" max="15362" width="6.42578125" style="6" customWidth="1"/>
    <col min="15363" max="15364" width="7.42578125" style="6" customWidth="1"/>
    <col min="15365" max="15365" width="8.85546875" style="6" customWidth="1"/>
    <col min="15366" max="15366" width="8.42578125" style="6" customWidth="1"/>
    <col min="15367" max="15367" width="13.42578125" style="6" customWidth="1"/>
    <col min="15368" max="15368" width="13.140625" style="6" customWidth="1"/>
    <col min="15369" max="15369" width="7.28515625" style="6" customWidth="1"/>
    <col min="15370" max="15370" width="15.42578125" style="6" customWidth="1"/>
    <col min="15371" max="15371" width="7.42578125" style="6" customWidth="1"/>
    <col min="15372" max="15372" width="14.140625" style="6" customWidth="1"/>
    <col min="15373" max="15373" width="12.140625" style="6" customWidth="1"/>
    <col min="15374" max="15374" width="16" style="6" customWidth="1"/>
    <col min="15375" max="15375" width="14" style="6" customWidth="1"/>
    <col min="15376" max="15376" width="12.85546875" style="6" customWidth="1"/>
    <col min="15377" max="15377" width="14" style="6" customWidth="1"/>
    <col min="15378" max="15378" width="11.7109375" style="6" customWidth="1"/>
    <col min="15379" max="15617" width="8.85546875" style="6"/>
    <col min="15618" max="15618" width="6.42578125" style="6" customWidth="1"/>
    <col min="15619" max="15620" width="7.42578125" style="6" customWidth="1"/>
    <col min="15621" max="15621" width="8.85546875" style="6" customWidth="1"/>
    <col min="15622" max="15622" width="8.42578125" style="6" customWidth="1"/>
    <col min="15623" max="15623" width="13.42578125" style="6" customWidth="1"/>
    <col min="15624" max="15624" width="13.140625" style="6" customWidth="1"/>
    <col min="15625" max="15625" width="7.28515625" style="6" customWidth="1"/>
    <col min="15626" max="15626" width="15.42578125" style="6" customWidth="1"/>
    <col min="15627" max="15627" width="7.42578125" style="6" customWidth="1"/>
    <col min="15628" max="15628" width="14.140625" style="6" customWidth="1"/>
    <col min="15629" max="15629" width="12.140625" style="6" customWidth="1"/>
    <col min="15630" max="15630" width="16" style="6" customWidth="1"/>
    <col min="15631" max="15631" width="14" style="6" customWidth="1"/>
    <col min="15632" max="15632" width="12.85546875" style="6" customWidth="1"/>
    <col min="15633" max="15633" width="14" style="6" customWidth="1"/>
    <col min="15634" max="15634" width="11.7109375" style="6" customWidth="1"/>
    <col min="15635" max="15873" width="8.85546875" style="6"/>
    <col min="15874" max="15874" width="6.42578125" style="6" customWidth="1"/>
    <col min="15875" max="15876" width="7.42578125" style="6" customWidth="1"/>
    <col min="15877" max="15877" width="8.85546875" style="6" customWidth="1"/>
    <col min="15878" max="15878" width="8.42578125" style="6" customWidth="1"/>
    <col min="15879" max="15879" width="13.42578125" style="6" customWidth="1"/>
    <col min="15880" max="15880" width="13.140625" style="6" customWidth="1"/>
    <col min="15881" max="15881" width="7.28515625" style="6" customWidth="1"/>
    <col min="15882" max="15882" width="15.42578125" style="6" customWidth="1"/>
    <col min="15883" max="15883" width="7.42578125" style="6" customWidth="1"/>
    <col min="15884" max="15884" width="14.140625" style="6" customWidth="1"/>
    <col min="15885" max="15885" width="12.140625" style="6" customWidth="1"/>
    <col min="15886" max="15886" width="16" style="6" customWidth="1"/>
    <col min="15887" max="15887" width="14" style="6" customWidth="1"/>
    <col min="15888" max="15888" width="12.85546875" style="6" customWidth="1"/>
    <col min="15889" max="15889" width="14" style="6" customWidth="1"/>
    <col min="15890" max="15890" width="11.7109375" style="6" customWidth="1"/>
    <col min="15891" max="16129" width="8.85546875" style="6"/>
    <col min="16130" max="16130" width="6.42578125" style="6" customWidth="1"/>
    <col min="16131" max="16132" width="7.42578125" style="6" customWidth="1"/>
    <col min="16133" max="16133" width="8.85546875" style="6" customWidth="1"/>
    <col min="16134" max="16134" width="8.42578125" style="6" customWidth="1"/>
    <col min="16135" max="16135" width="13.42578125" style="6" customWidth="1"/>
    <col min="16136" max="16136" width="13.140625" style="6" customWidth="1"/>
    <col min="16137" max="16137" width="7.28515625" style="6" customWidth="1"/>
    <col min="16138" max="16138" width="15.42578125" style="6" customWidth="1"/>
    <col min="16139" max="16139" width="7.42578125" style="6" customWidth="1"/>
    <col min="16140" max="16140" width="14.140625" style="6" customWidth="1"/>
    <col min="16141" max="16141" width="12.140625" style="6" customWidth="1"/>
    <col min="16142" max="16142" width="16" style="6" customWidth="1"/>
    <col min="16143" max="16143" width="14" style="6" customWidth="1"/>
    <col min="16144" max="16144" width="12.85546875" style="6" customWidth="1"/>
    <col min="16145" max="16145" width="14" style="6" customWidth="1"/>
    <col min="16146" max="16146" width="11.7109375" style="6" customWidth="1"/>
    <col min="16147" max="16384" width="8.85546875" style="6"/>
  </cols>
  <sheetData>
    <row r="1" spans="1:19" ht="14.25">
      <c r="A1" s="4"/>
      <c r="B1" s="4"/>
      <c r="C1" s="4"/>
      <c r="D1" s="5"/>
      <c r="E1" s="5"/>
      <c r="F1" s="5"/>
      <c r="G1" s="5"/>
      <c r="H1" s="5"/>
      <c r="I1" s="58"/>
      <c r="J1" s="58"/>
      <c r="K1" s="75"/>
      <c r="L1" s="5"/>
      <c r="M1" s="71"/>
      <c r="N1" s="67"/>
      <c r="O1" s="5"/>
      <c r="P1" s="5"/>
      <c r="Q1" s="71"/>
      <c r="R1" s="111"/>
    </row>
    <row r="2" spans="1:19">
      <c r="A2" s="4"/>
      <c r="B2" s="4"/>
      <c r="C2" s="4"/>
      <c r="D2" s="5"/>
      <c r="E2" s="5"/>
      <c r="F2" s="5"/>
      <c r="G2" s="5"/>
      <c r="H2" s="5"/>
      <c r="I2" s="58"/>
      <c r="J2" s="58"/>
      <c r="K2" s="58"/>
      <c r="L2" s="5"/>
      <c r="M2" s="71"/>
      <c r="N2" s="67"/>
      <c r="O2" s="5"/>
      <c r="P2" s="5"/>
      <c r="Q2" s="71"/>
      <c r="R2" s="111"/>
    </row>
    <row r="3" spans="1:19" ht="19.5">
      <c r="A3" s="349" t="s">
        <v>482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111"/>
    </row>
    <row r="4" spans="1:19">
      <c r="A4" s="14"/>
      <c r="B4" s="14"/>
      <c r="C4" s="14"/>
      <c r="D4" s="14"/>
      <c r="E4" s="14"/>
      <c r="F4" s="14"/>
      <c r="G4" s="14"/>
      <c r="H4" s="14"/>
      <c r="I4" s="59"/>
      <c r="J4" s="59"/>
      <c r="K4" s="59"/>
      <c r="L4" s="14"/>
      <c r="M4" s="76"/>
      <c r="N4" s="57"/>
      <c r="O4" s="14"/>
      <c r="P4" s="14"/>
      <c r="Q4" s="76"/>
      <c r="R4" s="111"/>
    </row>
    <row r="5" spans="1:19">
      <c r="A5" s="15"/>
      <c r="B5" s="15"/>
      <c r="C5" s="15"/>
      <c r="D5" s="16"/>
      <c r="E5" s="16"/>
      <c r="F5" s="16"/>
      <c r="G5" s="16"/>
      <c r="H5" s="16"/>
      <c r="I5" s="60"/>
      <c r="J5" s="60"/>
      <c r="K5" s="60"/>
      <c r="L5" s="16"/>
      <c r="M5" s="72"/>
      <c r="N5" s="68"/>
      <c r="O5" s="16"/>
      <c r="P5" s="16"/>
      <c r="Q5" s="72"/>
      <c r="R5" s="111"/>
    </row>
    <row r="6" spans="1:19">
      <c r="A6" s="15"/>
      <c r="B6" s="15"/>
      <c r="C6" s="15"/>
      <c r="D6" s="16"/>
      <c r="E6" s="16"/>
      <c r="F6" s="16"/>
      <c r="G6" s="16"/>
      <c r="H6" s="16"/>
      <c r="I6" s="60"/>
      <c r="J6" s="60"/>
      <c r="K6" s="60"/>
      <c r="L6" s="16"/>
      <c r="M6" s="72"/>
      <c r="N6" s="68"/>
      <c r="O6" s="16"/>
      <c r="P6" s="16"/>
      <c r="Q6" s="72"/>
      <c r="R6" s="111"/>
    </row>
    <row r="7" spans="1:19" ht="15.75" customHeight="1">
      <c r="A7" s="350" t="s">
        <v>24</v>
      </c>
      <c r="B7" s="351" t="s">
        <v>25</v>
      </c>
      <c r="C7" s="351" t="s">
        <v>2</v>
      </c>
      <c r="D7" s="353" t="s">
        <v>26</v>
      </c>
      <c r="E7" s="353"/>
      <c r="F7" s="353"/>
      <c r="G7" s="353" t="s">
        <v>27</v>
      </c>
      <c r="H7" s="354" t="s">
        <v>11</v>
      </c>
      <c r="I7" s="356" t="s">
        <v>12</v>
      </c>
      <c r="J7" s="356"/>
      <c r="K7" s="356"/>
      <c r="L7" s="357" t="s">
        <v>38</v>
      </c>
      <c r="M7" s="451"/>
      <c r="N7" s="452"/>
      <c r="O7" s="453" t="s">
        <v>485</v>
      </c>
      <c r="P7" s="455"/>
      <c r="Q7" s="454"/>
      <c r="R7" s="14"/>
      <c r="S7" s="96"/>
    </row>
    <row r="8" spans="1:19" s="17" customFormat="1" ht="79.5" customHeight="1">
      <c r="A8" s="350"/>
      <c r="B8" s="352"/>
      <c r="C8" s="352"/>
      <c r="D8" s="353"/>
      <c r="E8" s="353"/>
      <c r="F8" s="353"/>
      <c r="G8" s="353"/>
      <c r="H8" s="355"/>
      <c r="I8" s="356"/>
      <c r="J8" s="24" t="s">
        <v>36</v>
      </c>
      <c r="K8" s="24" t="s">
        <v>377</v>
      </c>
      <c r="L8" s="105" t="s">
        <v>28</v>
      </c>
      <c r="M8" s="24" t="s">
        <v>37</v>
      </c>
      <c r="N8" s="24" t="s">
        <v>406</v>
      </c>
      <c r="O8" s="138" t="s">
        <v>483</v>
      </c>
      <c r="P8" s="105" t="s">
        <v>486</v>
      </c>
      <c r="Q8" s="139" t="s">
        <v>484</v>
      </c>
      <c r="R8" s="111"/>
    </row>
    <row r="9" spans="1:19" s="17" customFormat="1" ht="16.5" customHeight="1">
      <c r="A9" s="360" t="s">
        <v>405</v>
      </c>
      <c r="B9" s="361"/>
      <c r="C9" s="361"/>
      <c r="D9" s="361"/>
      <c r="E9" s="361"/>
      <c r="F9" s="361"/>
      <c r="G9" s="361"/>
      <c r="H9" s="362"/>
      <c r="I9" s="359">
        <f>SUM(I14:I468)</f>
        <v>144201488.56</v>
      </c>
      <c r="J9" s="359">
        <f>SUM(J14:J468)</f>
        <v>8579727.1099999994</v>
      </c>
      <c r="K9" s="359">
        <f>SUM(K14:K468)</f>
        <v>16281524.17</v>
      </c>
      <c r="L9" s="18" t="s">
        <v>29</v>
      </c>
      <c r="M9" s="24">
        <f>SUM(M10:M13)</f>
        <v>70067959.420000002</v>
      </c>
      <c r="N9" s="358">
        <f>SUM(N14:N468)</f>
        <v>80687794.330000028</v>
      </c>
      <c r="O9" s="182"/>
      <c r="P9" s="182"/>
      <c r="Q9" s="149"/>
      <c r="R9" s="112"/>
    </row>
    <row r="10" spans="1:19" s="17" customFormat="1" ht="16.5" customHeight="1">
      <c r="A10" s="363"/>
      <c r="B10" s="364"/>
      <c r="C10" s="364"/>
      <c r="D10" s="364"/>
      <c r="E10" s="364"/>
      <c r="F10" s="364"/>
      <c r="G10" s="364"/>
      <c r="H10" s="365"/>
      <c r="I10" s="359"/>
      <c r="J10" s="359"/>
      <c r="K10" s="359"/>
      <c r="L10" s="20" t="s">
        <v>30</v>
      </c>
      <c r="M10" s="24">
        <f>SUM(M15,M20,M25,M30,M35,M40,M45,M50,M55,M60,M65,M70,M75,M80,M85,M90,M95,M100,M105,M110,M115,M120,M125,M130,M135,M140,M145,M150,M155,M165,M170,M175,M180,M185,M190,M195,M200,M205,M210,M215,M220,M225,M245,M250,M265,M270,M275,M280,M285,M290,M295,M300,M305,M315,M320,M325,M330,M335,M340,M345,M350,M365,M370,M380,M385,M390,M395,M400,M405,M410,M415,M420,M425,M435,M440,M445,M450,M430,M455,M160,M375,M235,M255,M310,M355,M460,M465,M240,M260,M360,M230)</f>
        <v>30340159.82</v>
      </c>
      <c r="N10" s="359"/>
      <c r="O10" s="173"/>
      <c r="P10" s="173"/>
      <c r="Q10" s="150"/>
      <c r="R10" s="110">
        <f>SUM(R76,R156,R296,R316,R366,R41,R126,R251)</f>
        <v>-49131553.560000002</v>
      </c>
    </row>
    <row r="11" spans="1:19" s="17" customFormat="1" ht="15.75" customHeight="1">
      <c r="A11" s="363"/>
      <c r="B11" s="364"/>
      <c r="C11" s="364"/>
      <c r="D11" s="364"/>
      <c r="E11" s="364"/>
      <c r="F11" s="364"/>
      <c r="G11" s="364"/>
      <c r="H11" s="365"/>
      <c r="I11" s="359"/>
      <c r="J11" s="359"/>
      <c r="K11" s="359"/>
      <c r="L11" s="20" t="s">
        <v>31</v>
      </c>
      <c r="M11" s="24">
        <f>SUM(M16,M21,M26,M31,M36,M41,M46,M51,M56,M61,M66,M71,M76,M81,M86,M91,M96,M101,M106,M111,M116,M121,M126,M131,M136,M141,M146,M151,M156,M166,M171,M176,M181,M186,M191,M196,M201,M206,M211,M216,M221,M226,M246,M251,M266,M271,M276,M281,M286,M291,M296,M301,M306,M316,M321,M326,M331,M336,M341,M346,M351,M366,M371,M381,M386,M391,M396,M401,M406,M411,M416,M421,M426,M436,M441,M446,M451,M431,M456,M161,M376,M236,M256,M311,M356,M461,M466,M241,M261,M361,M231)</f>
        <v>20033105.48</v>
      </c>
      <c r="N11" s="359"/>
      <c r="O11" s="173"/>
      <c r="P11" s="173"/>
      <c r="Q11" s="150"/>
      <c r="R11" s="112"/>
      <c r="S11" s="21"/>
    </row>
    <row r="12" spans="1:19" s="17" customFormat="1" ht="16.5" customHeight="1">
      <c r="A12" s="363"/>
      <c r="B12" s="364"/>
      <c r="C12" s="364"/>
      <c r="D12" s="364"/>
      <c r="E12" s="364"/>
      <c r="F12" s="364"/>
      <c r="G12" s="364"/>
      <c r="H12" s="365"/>
      <c r="I12" s="359"/>
      <c r="J12" s="359"/>
      <c r="K12" s="359"/>
      <c r="L12" s="20" t="s">
        <v>32</v>
      </c>
      <c r="M12" s="24">
        <f>SUM(M17,M22,M27,M32,M37,M42,M47,M52,M57,M62,M67,M72,M77,M82,M87,M92,M97,M102,M107,M112,M117,M122,M127,M132,M137,M142,M147,M152,M157,M167,M172,M177,M182,M187,M192,M197,M202,M207,M212,M217,M222,M227,M247,M252,M267,M272,M277,M282,M287,M292,M297,M302,M307,M317,M322,M327,M332,M337,M342,M347,M352,M367,M372,M382,M387,M392,M397,M402,M407,M412,M417,M422,M427,M437,M442,M447,M452,M432,M457,M162,M377,M237,M257,M312,M357,M462,M467,M242,M262,M362,)</f>
        <v>0</v>
      </c>
      <c r="N12" s="359"/>
      <c r="O12" s="173"/>
      <c r="P12" s="173"/>
      <c r="Q12" s="150"/>
      <c r="R12" s="111"/>
    </row>
    <row r="13" spans="1:19" s="17" customFormat="1" ht="16.5" customHeight="1">
      <c r="A13" s="366"/>
      <c r="B13" s="367"/>
      <c r="C13" s="367"/>
      <c r="D13" s="367"/>
      <c r="E13" s="367"/>
      <c r="F13" s="367"/>
      <c r="G13" s="367"/>
      <c r="H13" s="368"/>
      <c r="I13" s="359"/>
      <c r="J13" s="359"/>
      <c r="K13" s="359"/>
      <c r="L13" s="22" t="s">
        <v>33</v>
      </c>
      <c r="M13" s="24">
        <f>SUM(M18,M23,M28,M33,M38,M43,M48,M53,M58,M63,M68,M73,M78,M83,M88,M93,M98,M103,M108,M113,M118,M123,M128,M133,M138,M143,M148,M153,M158,M168,M173,M178,M183,M188,M193,M198,M203,M208,M213,M218,M223,M228,M248,M253,M268,M273,M278,M283,M288,M293,M298,M303,M308,M318,M323,M328,M333,M338,M343,M348,M353,M368,M373,M383,M388,M393,M398,M403,M408,M413,M418,M423,M428,M438,M443,M448,M453,M433,M458,M163,M378,M238,M258,M313,M358,M463,M468,M243,M263,M363,)</f>
        <v>19694694.120000001</v>
      </c>
      <c r="N13" s="359"/>
      <c r="O13" s="174"/>
      <c r="P13" s="174"/>
      <c r="Q13" s="151"/>
      <c r="R13" s="112"/>
    </row>
    <row r="14" spans="1:19" s="7" customFormat="1" ht="18" customHeight="1">
      <c r="A14" s="254">
        <v>1</v>
      </c>
      <c r="B14" s="255">
        <v>60014</v>
      </c>
      <c r="C14" s="258">
        <v>6050</v>
      </c>
      <c r="D14" s="261" t="s">
        <v>53</v>
      </c>
      <c r="E14" s="261"/>
      <c r="F14" s="261"/>
      <c r="G14" s="261" t="s">
        <v>54</v>
      </c>
      <c r="H14" s="274">
        <v>2021</v>
      </c>
      <c r="I14" s="275">
        <f>SUM(J14+K14+M14)</f>
        <v>9112169.7200000007</v>
      </c>
      <c r="J14" s="275">
        <v>6531448.7000000002</v>
      </c>
      <c r="K14" s="275">
        <v>0</v>
      </c>
      <c r="L14" s="23" t="s">
        <v>29</v>
      </c>
      <c r="M14" s="19">
        <f>SUM(M15:M18)</f>
        <v>2580721.02</v>
      </c>
      <c r="N14" s="276">
        <f>M14-Q14</f>
        <v>2580721.02</v>
      </c>
      <c r="O14" s="183"/>
      <c r="P14" s="183"/>
      <c r="Q14" s="165"/>
      <c r="R14" s="113"/>
    </row>
    <row r="15" spans="1:19" s="7" customFormat="1" ht="14.25" customHeight="1">
      <c r="A15" s="254"/>
      <c r="B15" s="256"/>
      <c r="C15" s="259"/>
      <c r="D15" s="261"/>
      <c r="E15" s="261"/>
      <c r="F15" s="261"/>
      <c r="G15" s="261"/>
      <c r="H15" s="274"/>
      <c r="I15" s="275"/>
      <c r="J15" s="275"/>
      <c r="K15" s="275"/>
      <c r="L15" s="23" t="s">
        <v>30</v>
      </c>
      <c r="M15" s="25">
        <v>702009.54</v>
      </c>
      <c r="N15" s="276"/>
      <c r="O15" s="173"/>
      <c r="P15" s="173"/>
      <c r="Q15" s="154"/>
      <c r="R15" s="113"/>
    </row>
    <row r="16" spans="1:19" s="7" customFormat="1" ht="15.75" customHeight="1">
      <c r="A16" s="254"/>
      <c r="B16" s="256"/>
      <c r="C16" s="259"/>
      <c r="D16" s="261"/>
      <c r="E16" s="261"/>
      <c r="F16" s="261"/>
      <c r="G16" s="261"/>
      <c r="H16" s="277">
        <v>2023</v>
      </c>
      <c r="I16" s="275"/>
      <c r="J16" s="275"/>
      <c r="K16" s="275"/>
      <c r="L16" s="23" t="s">
        <v>31</v>
      </c>
      <c r="M16" s="25">
        <v>0</v>
      </c>
      <c r="N16" s="276"/>
      <c r="O16" s="173"/>
      <c r="P16" s="173"/>
      <c r="Q16" s="154"/>
      <c r="R16" s="114"/>
    </row>
    <row r="17" spans="1:18" s="7" customFormat="1" ht="18.75" customHeight="1">
      <c r="A17" s="254"/>
      <c r="B17" s="256"/>
      <c r="C17" s="259"/>
      <c r="D17" s="261"/>
      <c r="E17" s="261"/>
      <c r="F17" s="261"/>
      <c r="G17" s="261"/>
      <c r="H17" s="277"/>
      <c r="I17" s="275"/>
      <c r="J17" s="275"/>
      <c r="K17" s="275"/>
      <c r="L17" s="26" t="s">
        <v>32</v>
      </c>
      <c r="M17" s="25">
        <v>0</v>
      </c>
      <c r="N17" s="276"/>
      <c r="O17" s="173"/>
      <c r="P17" s="173"/>
      <c r="Q17" s="154"/>
      <c r="R17" s="113"/>
    </row>
    <row r="18" spans="1:18" s="7" customFormat="1" ht="17.25" customHeight="1">
      <c r="A18" s="254"/>
      <c r="B18" s="257"/>
      <c r="C18" s="260"/>
      <c r="D18" s="261"/>
      <c r="E18" s="261"/>
      <c r="F18" s="261"/>
      <c r="G18" s="261"/>
      <c r="H18" s="277"/>
      <c r="I18" s="275"/>
      <c r="J18" s="275"/>
      <c r="K18" s="275"/>
      <c r="L18" s="23" t="s">
        <v>55</v>
      </c>
      <c r="M18" s="25">
        <v>1878711.48</v>
      </c>
      <c r="N18" s="276"/>
      <c r="O18" s="174"/>
      <c r="P18" s="174"/>
      <c r="Q18" s="155"/>
      <c r="R18" s="113"/>
    </row>
    <row r="19" spans="1:18" s="27" customFormat="1" ht="16.5" customHeight="1">
      <c r="A19" s="254">
        <v>2</v>
      </c>
      <c r="B19" s="255">
        <v>60014</v>
      </c>
      <c r="C19" s="258">
        <v>6050</v>
      </c>
      <c r="D19" s="261" t="s">
        <v>56</v>
      </c>
      <c r="E19" s="261"/>
      <c r="F19" s="261"/>
      <c r="G19" s="261" t="s">
        <v>54</v>
      </c>
      <c r="H19" s="274">
        <v>2022</v>
      </c>
      <c r="I19" s="275">
        <f>SUM(J19+K19+M19)</f>
        <v>122206.65</v>
      </c>
      <c r="J19" s="275">
        <v>24600</v>
      </c>
      <c r="K19" s="275">
        <v>0</v>
      </c>
      <c r="L19" s="23" t="s">
        <v>29</v>
      </c>
      <c r="M19" s="19">
        <f>SUM(M20:M23)</f>
        <v>97606.65</v>
      </c>
      <c r="N19" s="276">
        <v>97606.65</v>
      </c>
      <c r="O19" s="183"/>
      <c r="P19" s="183"/>
      <c r="Q19" s="165"/>
      <c r="R19" s="115"/>
    </row>
    <row r="20" spans="1:18" s="27" customFormat="1" ht="16.5" customHeight="1">
      <c r="A20" s="254"/>
      <c r="B20" s="256"/>
      <c r="C20" s="259"/>
      <c r="D20" s="261"/>
      <c r="E20" s="261"/>
      <c r="F20" s="261"/>
      <c r="G20" s="261"/>
      <c r="H20" s="274"/>
      <c r="I20" s="275"/>
      <c r="J20" s="275"/>
      <c r="K20" s="275"/>
      <c r="L20" s="23" t="s">
        <v>30</v>
      </c>
      <c r="M20" s="25">
        <v>48803.33</v>
      </c>
      <c r="N20" s="276"/>
      <c r="O20" s="184"/>
      <c r="P20" s="173"/>
      <c r="Q20" s="154"/>
      <c r="R20" s="115"/>
    </row>
    <row r="21" spans="1:18" s="27" customFormat="1" ht="16.5" customHeight="1">
      <c r="A21" s="254"/>
      <c r="B21" s="256"/>
      <c r="C21" s="259"/>
      <c r="D21" s="261"/>
      <c r="E21" s="261"/>
      <c r="F21" s="261"/>
      <c r="G21" s="261"/>
      <c r="H21" s="277">
        <v>2023</v>
      </c>
      <c r="I21" s="275"/>
      <c r="J21" s="275"/>
      <c r="K21" s="275"/>
      <c r="L21" s="23" t="s">
        <v>31</v>
      </c>
      <c r="M21" s="25">
        <v>48803.32</v>
      </c>
      <c r="N21" s="276"/>
      <c r="O21" s="184"/>
      <c r="P21" s="173"/>
      <c r="Q21" s="154"/>
      <c r="R21" s="115"/>
    </row>
    <row r="22" spans="1:18" s="27" customFormat="1" ht="16.5" customHeight="1">
      <c r="A22" s="254"/>
      <c r="B22" s="256"/>
      <c r="C22" s="259"/>
      <c r="D22" s="261"/>
      <c r="E22" s="261"/>
      <c r="F22" s="261"/>
      <c r="G22" s="261"/>
      <c r="H22" s="277"/>
      <c r="I22" s="275"/>
      <c r="J22" s="275"/>
      <c r="K22" s="275"/>
      <c r="L22" s="23" t="s">
        <v>32</v>
      </c>
      <c r="M22" s="25">
        <v>0</v>
      </c>
      <c r="N22" s="276"/>
      <c r="O22" s="184"/>
      <c r="P22" s="173"/>
      <c r="Q22" s="154"/>
      <c r="R22" s="115"/>
    </row>
    <row r="23" spans="1:18" s="27" customFormat="1" ht="16.5" customHeight="1">
      <c r="A23" s="254"/>
      <c r="B23" s="257"/>
      <c r="C23" s="260"/>
      <c r="D23" s="261"/>
      <c r="E23" s="261"/>
      <c r="F23" s="261"/>
      <c r="G23" s="261"/>
      <c r="H23" s="277"/>
      <c r="I23" s="275"/>
      <c r="J23" s="275"/>
      <c r="K23" s="275"/>
      <c r="L23" s="23" t="s">
        <v>33</v>
      </c>
      <c r="M23" s="25">
        <v>0</v>
      </c>
      <c r="N23" s="276"/>
      <c r="O23" s="185"/>
      <c r="P23" s="174"/>
      <c r="Q23" s="155"/>
      <c r="R23" s="115"/>
    </row>
    <row r="24" spans="1:18" s="27" customFormat="1" ht="16.5" customHeight="1">
      <c r="A24" s="254">
        <v>3</v>
      </c>
      <c r="B24" s="255">
        <v>60014</v>
      </c>
      <c r="C24" s="258">
        <v>6050</v>
      </c>
      <c r="D24" s="261" t="s">
        <v>57</v>
      </c>
      <c r="E24" s="261"/>
      <c r="F24" s="261"/>
      <c r="G24" s="261" t="s">
        <v>54</v>
      </c>
      <c r="H24" s="274">
        <v>2022</v>
      </c>
      <c r="I24" s="275">
        <f>SUM(J24+K24+M24)</f>
        <v>97293</v>
      </c>
      <c r="J24" s="275">
        <v>7011</v>
      </c>
      <c r="K24" s="275">
        <v>0</v>
      </c>
      <c r="L24" s="23" t="s">
        <v>29</v>
      </c>
      <c r="M24" s="19">
        <f>SUM(M25:M28)</f>
        <v>90282</v>
      </c>
      <c r="N24" s="276">
        <v>90282</v>
      </c>
      <c r="O24" s="183"/>
      <c r="P24" s="183"/>
      <c r="Q24" s="165"/>
      <c r="R24" s="115"/>
    </row>
    <row r="25" spans="1:18" s="27" customFormat="1" ht="16.5" customHeight="1">
      <c r="A25" s="254"/>
      <c r="B25" s="256"/>
      <c r="C25" s="259"/>
      <c r="D25" s="261"/>
      <c r="E25" s="261"/>
      <c r="F25" s="261"/>
      <c r="G25" s="261"/>
      <c r="H25" s="274"/>
      <c r="I25" s="275"/>
      <c r="J25" s="275"/>
      <c r="K25" s="275"/>
      <c r="L25" s="23" t="s">
        <v>30</v>
      </c>
      <c r="M25" s="25">
        <v>45141</v>
      </c>
      <c r="N25" s="276"/>
      <c r="O25" s="184"/>
      <c r="P25" s="173"/>
      <c r="Q25" s="154"/>
      <c r="R25" s="115"/>
    </row>
    <row r="26" spans="1:18" s="27" customFormat="1" ht="16.5" customHeight="1">
      <c r="A26" s="254"/>
      <c r="B26" s="256"/>
      <c r="C26" s="259"/>
      <c r="D26" s="261"/>
      <c r="E26" s="261"/>
      <c r="F26" s="261"/>
      <c r="G26" s="261"/>
      <c r="H26" s="277">
        <v>2023</v>
      </c>
      <c r="I26" s="275"/>
      <c r="J26" s="275"/>
      <c r="K26" s="275"/>
      <c r="L26" s="23" t="s">
        <v>31</v>
      </c>
      <c r="M26" s="25">
        <v>45141</v>
      </c>
      <c r="N26" s="276"/>
      <c r="O26" s="184"/>
      <c r="P26" s="173"/>
      <c r="Q26" s="154"/>
      <c r="R26" s="115"/>
    </row>
    <row r="27" spans="1:18" s="27" customFormat="1" ht="16.5" customHeight="1">
      <c r="A27" s="254"/>
      <c r="B27" s="256"/>
      <c r="C27" s="259"/>
      <c r="D27" s="261"/>
      <c r="E27" s="261"/>
      <c r="F27" s="261"/>
      <c r="G27" s="261"/>
      <c r="H27" s="277"/>
      <c r="I27" s="275"/>
      <c r="J27" s="275"/>
      <c r="K27" s="275"/>
      <c r="L27" s="23" t="s">
        <v>32</v>
      </c>
      <c r="M27" s="25">
        <v>0</v>
      </c>
      <c r="N27" s="276"/>
      <c r="O27" s="184"/>
      <c r="P27" s="173"/>
      <c r="Q27" s="154"/>
      <c r="R27" s="115"/>
    </row>
    <row r="28" spans="1:18" s="27" customFormat="1" ht="16.5" customHeight="1">
      <c r="A28" s="254"/>
      <c r="B28" s="257"/>
      <c r="C28" s="260"/>
      <c r="D28" s="261"/>
      <c r="E28" s="261"/>
      <c r="F28" s="261"/>
      <c r="G28" s="261"/>
      <c r="H28" s="277"/>
      <c r="I28" s="275"/>
      <c r="J28" s="275"/>
      <c r="K28" s="275"/>
      <c r="L28" s="23" t="s">
        <v>33</v>
      </c>
      <c r="M28" s="25">
        <v>0</v>
      </c>
      <c r="N28" s="276"/>
      <c r="O28" s="185"/>
      <c r="P28" s="174"/>
      <c r="Q28" s="155"/>
      <c r="R28" s="115"/>
    </row>
    <row r="29" spans="1:18" s="27" customFormat="1" ht="16.5" customHeight="1">
      <c r="A29" s="254">
        <v>4</v>
      </c>
      <c r="B29" s="255">
        <v>60014</v>
      </c>
      <c r="C29" s="258">
        <v>6050</v>
      </c>
      <c r="D29" s="261" t="s">
        <v>58</v>
      </c>
      <c r="E29" s="261"/>
      <c r="F29" s="261"/>
      <c r="G29" s="261" t="s">
        <v>54</v>
      </c>
      <c r="H29" s="274">
        <v>2023</v>
      </c>
      <c r="I29" s="275">
        <f>SUM(J29+K29+M29)</f>
        <v>0</v>
      </c>
      <c r="J29" s="275">
        <v>0</v>
      </c>
      <c r="K29" s="275">
        <v>0</v>
      </c>
      <c r="L29" s="23" t="s">
        <v>29</v>
      </c>
      <c r="M29" s="19">
        <f>SUM(M30:M33)</f>
        <v>0</v>
      </c>
      <c r="N29" s="276">
        <f>M30</f>
        <v>0</v>
      </c>
      <c r="O29" s="183"/>
      <c r="P29" s="183"/>
      <c r="Q29" s="165"/>
      <c r="R29" s="115"/>
    </row>
    <row r="30" spans="1:18" s="27" customFormat="1" ht="16.5" customHeight="1">
      <c r="A30" s="254"/>
      <c r="B30" s="256"/>
      <c r="C30" s="259"/>
      <c r="D30" s="261"/>
      <c r="E30" s="261"/>
      <c r="F30" s="261"/>
      <c r="G30" s="261"/>
      <c r="H30" s="274"/>
      <c r="I30" s="275"/>
      <c r="J30" s="275"/>
      <c r="K30" s="275"/>
      <c r="L30" s="23" t="s">
        <v>30</v>
      </c>
      <c r="M30" s="25">
        <v>0</v>
      </c>
      <c r="N30" s="276"/>
      <c r="O30" s="184"/>
      <c r="P30" s="173"/>
      <c r="Q30" s="154"/>
      <c r="R30" s="115"/>
    </row>
    <row r="31" spans="1:18" s="27" customFormat="1" ht="16.5" customHeight="1">
      <c r="A31" s="254"/>
      <c r="B31" s="256"/>
      <c r="C31" s="259"/>
      <c r="D31" s="261"/>
      <c r="E31" s="261"/>
      <c r="F31" s="261"/>
      <c r="G31" s="261"/>
      <c r="H31" s="277">
        <v>2023</v>
      </c>
      <c r="I31" s="275"/>
      <c r="J31" s="275"/>
      <c r="K31" s="275"/>
      <c r="L31" s="23" t="s">
        <v>31</v>
      </c>
      <c r="M31" s="25">
        <v>0</v>
      </c>
      <c r="N31" s="276"/>
      <c r="O31" s="184"/>
      <c r="P31" s="173"/>
      <c r="Q31" s="154"/>
      <c r="R31" s="115"/>
    </row>
    <row r="32" spans="1:18" s="27" customFormat="1" ht="16.5" customHeight="1">
      <c r="A32" s="254"/>
      <c r="B32" s="256"/>
      <c r="C32" s="259"/>
      <c r="D32" s="261"/>
      <c r="E32" s="261"/>
      <c r="F32" s="261"/>
      <c r="G32" s="261"/>
      <c r="H32" s="277"/>
      <c r="I32" s="275"/>
      <c r="J32" s="275"/>
      <c r="K32" s="275"/>
      <c r="L32" s="23" t="s">
        <v>32</v>
      </c>
      <c r="M32" s="25">
        <v>0</v>
      </c>
      <c r="N32" s="276"/>
      <c r="O32" s="184"/>
      <c r="P32" s="173"/>
      <c r="Q32" s="154"/>
      <c r="R32" s="115"/>
    </row>
    <row r="33" spans="1:18" s="27" customFormat="1" ht="16.5" customHeight="1">
      <c r="A33" s="254"/>
      <c r="B33" s="257"/>
      <c r="C33" s="260"/>
      <c r="D33" s="261"/>
      <c r="E33" s="261"/>
      <c r="F33" s="261"/>
      <c r="G33" s="261"/>
      <c r="H33" s="277"/>
      <c r="I33" s="275"/>
      <c r="J33" s="275"/>
      <c r="K33" s="275"/>
      <c r="L33" s="23" t="s">
        <v>33</v>
      </c>
      <c r="M33" s="25">
        <v>0</v>
      </c>
      <c r="N33" s="276"/>
      <c r="O33" s="185"/>
      <c r="P33" s="174"/>
      <c r="Q33" s="155"/>
      <c r="R33" s="115"/>
    </row>
    <row r="34" spans="1:18" s="27" customFormat="1" ht="16.5" customHeight="1">
      <c r="A34" s="254">
        <v>5</v>
      </c>
      <c r="B34" s="255">
        <v>60014</v>
      </c>
      <c r="C34" s="258">
        <v>6050</v>
      </c>
      <c r="D34" s="261" t="s">
        <v>59</v>
      </c>
      <c r="E34" s="261"/>
      <c r="F34" s="261"/>
      <c r="G34" s="261" t="s">
        <v>54</v>
      </c>
      <c r="H34" s="274">
        <v>2023</v>
      </c>
      <c r="I34" s="275">
        <f>SUM(J34+K34+M34)</f>
        <v>200000</v>
      </c>
      <c r="J34" s="275">
        <v>0</v>
      </c>
      <c r="K34" s="275">
        <v>0</v>
      </c>
      <c r="L34" s="23" t="s">
        <v>29</v>
      </c>
      <c r="M34" s="19">
        <f>SUM(M35:M38)</f>
        <v>200000</v>
      </c>
      <c r="N34" s="276">
        <v>0</v>
      </c>
      <c r="O34" s="183"/>
      <c r="P34" s="183"/>
      <c r="Q34" s="165"/>
      <c r="R34" s="115"/>
    </row>
    <row r="35" spans="1:18" s="27" customFormat="1" ht="16.5" customHeight="1">
      <c r="A35" s="254"/>
      <c r="B35" s="256"/>
      <c r="C35" s="259"/>
      <c r="D35" s="261"/>
      <c r="E35" s="261"/>
      <c r="F35" s="261"/>
      <c r="G35" s="261"/>
      <c r="H35" s="274"/>
      <c r="I35" s="275"/>
      <c r="J35" s="275"/>
      <c r="K35" s="275"/>
      <c r="L35" s="23" t="s">
        <v>30</v>
      </c>
      <c r="M35" s="25">
        <v>100000</v>
      </c>
      <c r="N35" s="276"/>
      <c r="O35" s="184"/>
      <c r="P35" s="173"/>
      <c r="Q35" s="154"/>
      <c r="R35" s="115"/>
    </row>
    <row r="36" spans="1:18" s="27" customFormat="1" ht="16.5" customHeight="1">
      <c r="A36" s="254"/>
      <c r="B36" s="256"/>
      <c r="C36" s="259"/>
      <c r="D36" s="261"/>
      <c r="E36" s="261"/>
      <c r="F36" s="261"/>
      <c r="G36" s="261"/>
      <c r="H36" s="277">
        <v>2023</v>
      </c>
      <c r="I36" s="275"/>
      <c r="J36" s="275"/>
      <c r="K36" s="275"/>
      <c r="L36" s="23" t="s">
        <v>31</v>
      </c>
      <c r="M36" s="25">
        <v>100000</v>
      </c>
      <c r="N36" s="276"/>
      <c r="O36" s="184"/>
      <c r="P36" s="173"/>
      <c r="Q36" s="154"/>
      <c r="R36" s="115"/>
    </row>
    <row r="37" spans="1:18" s="27" customFormat="1" ht="16.5" customHeight="1">
      <c r="A37" s="254"/>
      <c r="B37" s="256"/>
      <c r="C37" s="259"/>
      <c r="D37" s="261"/>
      <c r="E37" s="261"/>
      <c r="F37" s="261"/>
      <c r="G37" s="261"/>
      <c r="H37" s="277"/>
      <c r="I37" s="275"/>
      <c r="J37" s="275"/>
      <c r="K37" s="275"/>
      <c r="L37" s="23" t="s">
        <v>32</v>
      </c>
      <c r="M37" s="25">
        <v>0</v>
      </c>
      <c r="N37" s="276"/>
      <c r="O37" s="184"/>
      <c r="P37" s="173"/>
      <c r="Q37" s="154"/>
      <c r="R37" s="115"/>
    </row>
    <row r="38" spans="1:18" s="27" customFormat="1" ht="16.5" customHeight="1">
      <c r="A38" s="254"/>
      <c r="B38" s="257"/>
      <c r="C38" s="260"/>
      <c r="D38" s="261"/>
      <c r="E38" s="261"/>
      <c r="F38" s="261"/>
      <c r="G38" s="261"/>
      <c r="H38" s="277"/>
      <c r="I38" s="275"/>
      <c r="J38" s="275"/>
      <c r="K38" s="275"/>
      <c r="L38" s="23" t="s">
        <v>33</v>
      </c>
      <c r="M38" s="25">
        <v>0</v>
      </c>
      <c r="N38" s="276"/>
      <c r="O38" s="185"/>
      <c r="P38" s="174"/>
      <c r="Q38" s="155"/>
      <c r="R38" s="115"/>
    </row>
    <row r="39" spans="1:18" s="27" customFormat="1" ht="16.5" customHeight="1">
      <c r="A39" s="254">
        <v>6</v>
      </c>
      <c r="B39" s="255">
        <v>60014</v>
      </c>
      <c r="C39" s="258">
        <v>6050</v>
      </c>
      <c r="D39" s="261" t="s">
        <v>416</v>
      </c>
      <c r="E39" s="261"/>
      <c r="F39" s="261"/>
      <c r="G39" s="261" t="s">
        <v>424</v>
      </c>
      <c r="H39" s="274">
        <v>2023</v>
      </c>
      <c r="I39" s="275">
        <v>76629</v>
      </c>
      <c r="J39" s="275">
        <v>0</v>
      </c>
      <c r="K39" s="275">
        <v>0</v>
      </c>
      <c r="L39" s="121" t="s">
        <v>29</v>
      </c>
      <c r="M39" s="77">
        <f>SUM(M40:M43)</f>
        <v>4920</v>
      </c>
      <c r="N39" s="276">
        <v>4920</v>
      </c>
      <c r="O39" s="183"/>
      <c r="P39" s="183"/>
      <c r="Q39" s="166"/>
      <c r="R39" s="115"/>
    </row>
    <row r="40" spans="1:18" s="27" customFormat="1" ht="16.5" customHeight="1">
      <c r="A40" s="254"/>
      <c r="B40" s="256"/>
      <c r="C40" s="259"/>
      <c r="D40" s="261"/>
      <c r="E40" s="261"/>
      <c r="F40" s="261"/>
      <c r="G40" s="261"/>
      <c r="H40" s="274"/>
      <c r="I40" s="275"/>
      <c r="J40" s="275"/>
      <c r="K40" s="275"/>
      <c r="L40" s="121" t="s">
        <v>30</v>
      </c>
      <c r="M40" s="25">
        <v>2460</v>
      </c>
      <c r="N40" s="276"/>
      <c r="O40" s="184"/>
      <c r="P40" s="173"/>
      <c r="Q40" s="154"/>
      <c r="R40" s="115"/>
    </row>
    <row r="41" spans="1:18" s="27" customFormat="1" ht="16.5" customHeight="1">
      <c r="A41" s="254"/>
      <c r="B41" s="256"/>
      <c r="C41" s="259"/>
      <c r="D41" s="261"/>
      <c r="E41" s="261"/>
      <c r="F41" s="261"/>
      <c r="G41" s="261"/>
      <c r="H41" s="277">
        <v>2024</v>
      </c>
      <c r="I41" s="275"/>
      <c r="J41" s="275"/>
      <c r="K41" s="275"/>
      <c r="L41" s="121" t="s">
        <v>31</v>
      </c>
      <c r="M41" s="25">
        <v>2460</v>
      </c>
      <c r="N41" s="276"/>
      <c r="O41" s="184"/>
      <c r="P41" s="173"/>
      <c r="Q41" s="154"/>
      <c r="R41" s="109">
        <f>SUM(M39+K39-I39)</f>
        <v>-71709</v>
      </c>
    </row>
    <row r="42" spans="1:18" s="27" customFormat="1" ht="16.5" customHeight="1">
      <c r="A42" s="254"/>
      <c r="B42" s="256"/>
      <c r="C42" s="259"/>
      <c r="D42" s="261"/>
      <c r="E42" s="261"/>
      <c r="F42" s="261"/>
      <c r="G42" s="261"/>
      <c r="H42" s="277"/>
      <c r="I42" s="275"/>
      <c r="J42" s="275"/>
      <c r="K42" s="275"/>
      <c r="L42" s="121" t="s">
        <v>32</v>
      </c>
      <c r="M42" s="25">
        <v>0</v>
      </c>
      <c r="N42" s="276"/>
      <c r="O42" s="184"/>
      <c r="P42" s="173"/>
      <c r="Q42" s="154"/>
      <c r="R42" s="115"/>
    </row>
    <row r="43" spans="1:18" s="27" customFormat="1" ht="16.5" customHeight="1">
      <c r="A43" s="254"/>
      <c r="B43" s="257"/>
      <c r="C43" s="260"/>
      <c r="D43" s="261"/>
      <c r="E43" s="261"/>
      <c r="F43" s="261"/>
      <c r="G43" s="261"/>
      <c r="H43" s="277"/>
      <c r="I43" s="275"/>
      <c r="J43" s="275"/>
      <c r="K43" s="275"/>
      <c r="L43" s="121" t="s">
        <v>33</v>
      </c>
      <c r="M43" s="25">
        <v>0</v>
      </c>
      <c r="N43" s="276"/>
      <c r="O43" s="185"/>
      <c r="P43" s="174"/>
      <c r="Q43" s="155"/>
      <c r="R43" s="115"/>
    </row>
    <row r="44" spans="1:18" s="27" customFormat="1" ht="16.5" customHeight="1">
      <c r="A44" s="254">
        <v>7</v>
      </c>
      <c r="B44" s="255">
        <v>60014</v>
      </c>
      <c r="C44" s="258">
        <v>6050</v>
      </c>
      <c r="D44" s="261" t="s">
        <v>60</v>
      </c>
      <c r="E44" s="261"/>
      <c r="F44" s="261"/>
      <c r="G44" s="261" t="s">
        <v>54</v>
      </c>
      <c r="H44" s="274">
        <v>2023</v>
      </c>
      <c r="I44" s="275">
        <f>SUM(J44+K44+M44)</f>
        <v>100000</v>
      </c>
      <c r="J44" s="275">
        <v>0</v>
      </c>
      <c r="K44" s="275">
        <v>0</v>
      </c>
      <c r="L44" s="23" t="s">
        <v>29</v>
      </c>
      <c r="M44" s="19">
        <f>SUM(M45:M48)</f>
        <v>100000</v>
      </c>
      <c r="N44" s="276">
        <v>0</v>
      </c>
      <c r="O44" s="183"/>
      <c r="P44" s="183"/>
      <c r="Q44" s="165"/>
      <c r="R44" s="115"/>
    </row>
    <row r="45" spans="1:18" s="27" customFormat="1" ht="16.5" customHeight="1">
      <c r="A45" s="254"/>
      <c r="B45" s="256"/>
      <c r="C45" s="259"/>
      <c r="D45" s="261"/>
      <c r="E45" s="261"/>
      <c r="F45" s="261"/>
      <c r="G45" s="261"/>
      <c r="H45" s="274"/>
      <c r="I45" s="275"/>
      <c r="J45" s="275"/>
      <c r="K45" s="275"/>
      <c r="L45" s="23" t="s">
        <v>30</v>
      </c>
      <c r="M45" s="25">
        <v>50000</v>
      </c>
      <c r="N45" s="276"/>
      <c r="O45" s="184"/>
      <c r="P45" s="173"/>
      <c r="Q45" s="154"/>
      <c r="R45" s="115"/>
    </row>
    <row r="46" spans="1:18" s="27" customFormat="1" ht="16.5" customHeight="1">
      <c r="A46" s="254"/>
      <c r="B46" s="256"/>
      <c r="C46" s="259"/>
      <c r="D46" s="261"/>
      <c r="E46" s="261"/>
      <c r="F46" s="261"/>
      <c r="G46" s="261"/>
      <c r="H46" s="277">
        <v>2023</v>
      </c>
      <c r="I46" s="275"/>
      <c r="J46" s="275"/>
      <c r="K46" s="275"/>
      <c r="L46" s="23" t="s">
        <v>31</v>
      </c>
      <c r="M46" s="25">
        <v>50000</v>
      </c>
      <c r="N46" s="276"/>
      <c r="O46" s="184"/>
      <c r="P46" s="173"/>
      <c r="Q46" s="154"/>
      <c r="R46" s="115"/>
    </row>
    <row r="47" spans="1:18" s="27" customFormat="1" ht="16.5" customHeight="1">
      <c r="A47" s="254"/>
      <c r="B47" s="256"/>
      <c r="C47" s="259"/>
      <c r="D47" s="261"/>
      <c r="E47" s="261"/>
      <c r="F47" s="261"/>
      <c r="G47" s="261"/>
      <c r="H47" s="277"/>
      <c r="I47" s="275"/>
      <c r="J47" s="275"/>
      <c r="K47" s="275"/>
      <c r="L47" s="23" t="s">
        <v>32</v>
      </c>
      <c r="M47" s="25">
        <v>0</v>
      </c>
      <c r="N47" s="276"/>
      <c r="O47" s="184"/>
      <c r="P47" s="173"/>
      <c r="Q47" s="154"/>
      <c r="R47" s="115"/>
    </row>
    <row r="48" spans="1:18" s="27" customFormat="1" ht="16.5" customHeight="1">
      <c r="A48" s="254"/>
      <c r="B48" s="257"/>
      <c r="C48" s="260"/>
      <c r="D48" s="261"/>
      <c r="E48" s="261"/>
      <c r="F48" s="261"/>
      <c r="G48" s="261"/>
      <c r="H48" s="277"/>
      <c r="I48" s="275"/>
      <c r="J48" s="275"/>
      <c r="K48" s="275"/>
      <c r="L48" s="23" t="s">
        <v>33</v>
      </c>
      <c r="M48" s="25">
        <v>0</v>
      </c>
      <c r="N48" s="276"/>
      <c r="O48" s="185"/>
      <c r="P48" s="174"/>
      <c r="Q48" s="155"/>
      <c r="R48" s="115"/>
    </row>
    <row r="49" spans="1:18" s="27" customFormat="1" ht="16.5" customHeight="1">
      <c r="A49" s="254">
        <v>8</v>
      </c>
      <c r="B49" s="255">
        <v>60014</v>
      </c>
      <c r="C49" s="258">
        <v>6050</v>
      </c>
      <c r="D49" s="261" t="s">
        <v>61</v>
      </c>
      <c r="E49" s="261"/>
      <c r="F49" s="261"/>
      <c r="G49" s="261" t="s">
        <v>54</v>
      </c>
      <c r="H49" s="274">
        <v>2023</v>
      </c>
      <c r="I49" s="275">
        <f>SUM(J49+K49+M49)</f>
        <v>400000</v>
      </c>
      <c r="J49" s="275">
        <v>0</v>
      </c>
      <c r="K49" s="275">
        <v>0</v>
      </c>
      <c r="L49" s="23" t="s">
        <v>29</v>
      </c>
      <c r="M49" s="19">
        <f>SUM(M50:M53)</f>
        <v>400000</v>
      </c>
      <c r="N49" s="276">
        <v>0</v>
      </c>
      <c r="O49" s="183"/>
      <c r="P49" s="183"/>
      <c r="Q49" s="165"/>
      <c r="R49" s="115"/>
    </row>
    <row r="50" spans="1:18" s="27" customFormat="1" ht="16.5" customHeight="1">
      <c r="A50" s="254"/>
      <c r="B50" s="256"/>
      <c r="C50" s="259"/>
      <c r="D50" s="261"/>
      <c r="E50" s="261"/>
      <c r="F50" s="261"/>
      <c r="G50" s="261"/>
      <c r="H50" s="274"/>
      <c r="I50" s="275"/>
      <c r="J50" s="275"/>
      <c r="K50" s="275"/>
      <c r="L50" s="23" t="s">
        <v>30</v>
      </c>
      <c r="M50" s="25">
        <v>200000</v>
      </c>
      <c r="N50" s="276"/>
      <c r="O50" s="184"/>
      <c r="P50" s="173"/>
      <c r="Q50" s="154"/>
      <c r="R50" s="115"/>
    </row>
    <row r="51" spans="1:18" s="27" customFormat="1" ht="16.5" customHeight="1">
      <c r="A51" s="254"/>
      <c r="B51" s="256"/>
      <c r="C51" s="259"/>
      <c r="D51" s="261"/>
      <c r="E51" s="261"/>
      <c r="F51" s="261"/>
      <c r="G51" s="261"/>
      <c r="H51" s="277">
        <v>2023</v>
      </c>
      <c r="I51" s="275"/>
      <c r="J51" s="275"/>
      <c r="K51" s="275"/>
      <c r="L51" s="23" t="s">
        <v>31</v>
      </c>
      <c r="M51" s="25">
        <v>200000</v>
      </c>
      <c r="N51" s="276"/>
      <c r="O51" s="184"/>
      <c r="P51" s="173"/>
      <c r="Q51" s="154"/>
      <c r="R51" s="115"/>
    </row>
    <row r="52" spans="1:18" s="27" customFormat="1" ht="16.5" customHeight="1">
      <c r="A52" s="254"/>
      <c r="B52" s="256"/>
      <c r="C52" s="259"/>
      <c r="D52" s="261"/>
      <c r="E52" s="261"/>
      <c r="F52" s="261"/>
      <c r="G52" s="261"/>
      <c r="H52" s="277"/>
      <c r="I52" s="275"/>
      <c r="J52" s="275"/>
      <c r="K52" s="275"/>
      <c r="L52" s="23" t="s">
        <v>32</v>
      </c>
      <c r="M52" s="25">
        <v>0</v>
      </c>
      <c r="N52" s="276"/>
      <c r="O52" s="184"/>
      <c r="P52" s="173"/>
      <c r="Q52" s="154"/>
      <c r="R52" s="115"/>
    </row>
    <row r="53" spans="1:18" s="27" customFormat="1" ht="16.5" customHeight="1">
      <c r="A53" s="254"/>
      <c r="B53" s="257"/>
      <c r="C53" s="260"/>
      <c r="D53" s="261"/>
      <c r="E53" s="261"/>
      <c r="F53" s="261"/>
      <c r="G53" s="261"/>
      <c r="H53" s="277"/>
      <c r="I53" s="275"/>
      <c r="J53" s="275"/>
      <c r="K53" s="275"/>
      <c r="L53" s="23" t="s">
        <v>33</v>
      </c>
      <c r="M53" s="25">
        <v>0</v>
      </c>
      <c r="N53" s="276"/>
      <c r="O53" s="185"/>
      <c r="P53" s="174"/>
      <c r="Q53" s="155"/>
      <c r="R53" s="115"/>
    </row>
    <row r="54" spans="1:18" s="27" customFormat="1" ht="16.5" customHeight="1">
      <c r="A54" s="254">
        <v>9</v>
      </c>
      <c r="B54" s="255">
        <v>60014</v>
      </c>
      <c r="C54" s="258">
        <v>6050</v>
      </c>
      <c r="D54" s="261" t="s">
        <v>62</v>
      </c>
      <c r="E54" s="261"/>
      <c r="F54" s="261"/>
      <c r="G54" s="261" t="s">
        <v>54</v>
      </c>
      <c r="H54" s="274">
        <v>2023</v>
      </c>
      <c r="I54" s="275">
        <f>SUM(J54+K54+M54)</f>
        <v>300000</v>
      </c>
      <c r="J54" s="275">
        <v>0</v>
      </c>
      <c r="K54" s="275">
        <v>0</v>
      </c>
      <c r="L54" s="23" t="s">
        <v>29</v>
      </c>
      <c r="M54" s="19">
        <f>SUM(M55:M58)</f>
        <v>300000</v>
      </c>
      <c r="N54" s="276">
        <v>0</v>
      </c>
      <c r="O54" s="183"/>
      <c r="P54" s="183"/>
      <c r="Q54" s="165"/>
      <c r="R54" s="115"/>
    </row>
    <row r="55" spans="1:18" s="27" customFormat="1" ht="16.5" customHeight="1">
      <c r="A55" s="254"/>
      <c r="B55" s="256"/>
      <c r="C55" s="259"/>
      <c r="D55" s="261"/>
      <c r="E55" s="261"/>
      <c r="F55" s="261"/>
      <c r="G55" s="261"/>
      <c r="H55" s="274"/>
      <c r="I55" s="275"/>
      <c r="J55" s="275"/>
      <c r="K55" s="275"/>
      <c r="L55" s="23" t="s">
        <v>30</v>
      </c>
      <c r="M55" s="25">
        <v>150000</v>
      </c>
      <c r="N55" s="276"/>
      <c r="O55" s="184"/>
      <c r="P55" s="173"/>
      <c r="Q55" s="154"/>
      <c r="R55" s="115"/>
    </row>
    <row r="56" spans="1:18" s="27" customFormat="1" ht="16.5" customHeight="1">
      <c r="A56" s="254"/>
      <c r="B56" s="256"/>
      <c r="C56" s="259"/>
      <c r="D56" s="261"/>
      <c r="E56" s="261"/>
      <c r="F56" s="261"/>
      <c r="G56" s="261"/>
      <c r="H56" s="277">
        <v>2023</v>
      </c>
      <c r="I56" s="275"/>
      <c r="J56" s="275"/>
      <c r="K56" s="275"/>
      <c r="L56" s="23" t="s">
        <v>31</v>
      </c>
      <c r="M56" s="25">
        <v>150000</v>
      </c>
      <c r="N56" s="276"/>
      <c r="O56" s="184"/>
      <c r="P56" s="173"/>
      <c r="Q56" s="154"/>
      <c r="R56" s="115"/>
    </row>
    <row r="57" spans="1:18" s="27" customFormat="1" ht="16.5" customHeight="1">
      <c r="A57" s="254"/>
      <c r="B57" s="256"/>
      <c r="C57" s="259"/>
      <c r="D57" s="261"/>
      <c r="E57" s="261"/>
      <c r="F57" s="261"/>
      <c r="G57" s="261"/>
      <c r="H57" s="277"/>
      <c r="I57" s="275"/>
      <c r="J57" s="275"/>
      <c r="K57" s="275"/>
      <c r="L57" s="23" t="s">
        <v>32</v>
      </c>
      <c r="M57" s="25">
        <v>0</v>
      </c>
      <c r="N57" s="276"/>
      <c r="O57" s="184"/>
      <c r="P57" s="173"/>
      <c r="Q57" s="154"/>
      <c r="R57" s="115"/>
    </row>
    <row r="58" spans="1:18" s="27" customFormat="1" ht="16.5" customHeight="1">
      <c r="A58" s="254"/>
      <c r="B58" s="257"/>
      <c r="C58" s="260"/>
      <c r="D58" s="261"/>
      <c r="E58" s="261"/>
      <c r="F58" s="261"/>
      <c r="G58" s="261"/>
      <c r="H58" s="277"/>
      <c r="I58" s="275"/>
      <c r="J58" s="275"/>
      <c r="K58" s="275"/>
      <c r="L58" s="23" t="s">
        <v>33</v>
      </c>
      <c r="M58" s="25">
        <v>0</v>
      </c>
      <c r="N58" s="276"/>
      <c r="O58" s="185"/>
      <c r="P58" s="174"/>
      <c r="Q58" s="155"/>
      <c r="R58" s="115"/>
    </row>
    <row r="59" spans="1:18" s="27" customFormat="1" ht="16.5" customHeight="1">
      <c r="A59" s="254">
        <v>10</v>
      </c>
      <c r="B59" s="255">
        <v>60014</v>
      </c>
      <c r="C59" s="258">
        <v>6050</v>
      </c>
      <c r="D59" s="261" t="s">
        <v>63</v>
      </c>
      <c r="E59" s="261"/>
      <c r="F59" s="261"/>
      <c r="G59" s="261" t="s">
        <v>54</v>
      </c>
      <c r="H59" s="274">
        <v>2020</v>
      </c>
      <c r="I59" s="275">
        <v>72570</v>
      </c>
      <c r="J59" s="275">
        <v>72570</v>
      </c>
      <c r="K59" s="275">
        <v>0</v>
      </c>
      <c r="L59" s="121" t="s">
        <v>29</v>
      </c>
      <c r="M59" s="77">
        <f>SUM(M60:M63)</f>
        <v>0</v>
      </c>
      <c r="N59" s="276">
        <f>M60</f>
        <v>0</v>
      </c>
      <c r="O59" s="183"/>
      <c r="P59" s="183"/>
      <c r="Q59" s="166"/>
      <c r="R59" s="115"/>
    </row>
    <row r="60" spans="1:18" s="27" customFormat="1" ht="16.5" customHeight="1">
      <c r="A60" s="254"/>
      <c r="B60" s="256"/>
      <c r="C60" s="259"/>
      <c r="D60" s="261"/>
      <c r="E60" s="261"/>
      <c r="F60" s="261"/>
      <c r="G60" s="261"/>
      <c r="H60" s="274"/>
      <c r="I60" s="275"/>
      <c r="J60" s="275"/>
      <c r="K60" s="275"/>
      <c r="L60" s="121" t="s">
        <v>30</v>
      </c>
      <c r="M60" s="25">
        <v>0</v>
      </c>
      <c r="N60" s="276"/>
      <c r="O60" s="184"/>
      <c r="P60" s="173"/>
      <c r="Q60" s="154"/>
      <c r="R60" s="115"/>
    </row>
    <row r="61" spans="1:18" s="27" customFormat="1" ht="16.5" customHeight="1">
      <c r="A61" s="254"/>
      <c r="B61" s="256"/>
      <c r="C61" s="259"/>
      <c r="D61" s="261"/>
      <c r="E61" s="261"/>
      <c r="F61" s="261"/>
      <c r="G61" s="261"/>
      <c r="H61" s="277">
        <v>2023</v>
      </c>
      <c r="I61" s="275"/>
      <c r="J61" s="275"/>
      <c r="K61" s="275"/>
      <c r="L61" s="121" t="s">
        <v>31</v>
      </c>
      <c r="M61" s="25">
        <v>0</v>
      </c>
      <c r="N61" s="276"/>
      <c r="O61" s="184"/>
      <c r="P61" s="173"/>
      <c r="Q61" s="154"/>
      <c r="R61" s="115"/>
    </row>
    <row r="62" spans="1:18" s="27" customFormat="1" ht="16.5" customHeight="1">
      <c r="A62" s="254"/>
      <c r="B62" s="256"/>
      <c r="C62" s="259"/>
      <c r="D62" s="261"/>
      <c r="E62" s="261"/>
      <c r="F62" s="261"/>
      <c r="G62" s="261"/>
      <c r="H62" s="277"/>
      <c r="I62" s="275"/>
      <c r="J62" s="275"/>
      <c r="K62" s="275"/>
      <c r="L62" s="121" t="s">
        <v>32</v>
      </c>
      <c r="M62" s="25">
        <v>0</v>
      </c>
      <c r="N62" s="276"/>
      <c r="O62" s="184"/>
      <c r="P62" s="173"/>
      <c r="Q62" s="154"/>
      <c r="R62" s="115"/>
    </row>
    <row r="63" spans="1:18" s="27" customFormat="1" ht="16.5" customHeight="1">
      <c r="A63" s="254"/>
      <c r="B63" s="257"/>
      <c r="C63" s="260"/>
      <c r="D63" s="261"/>
      <c r="E63" s="261"/>
      <c r="F63" s="261"/>
      <c r="G63" s="261"/>
      <c r="H63" s="277"/>
      <c r="I63" s="275"/>
      <c r="J63" s="275"/>
      <c r="K63" s="275"/>
      <c r="L63" s="121" t="s">
        <v>33</v>
      </c>
      <c r="M63" s="25">
        <v>0</v>
      </c>
      <c r="N63" s="276"/>
      <c r="O63" s="185"/>
      <c r="P63" s="174"/>
      <c r="Q63" s="155"/>
      <c r="R63" s="115"/>
    </row>
    <row r="64" spans="1:18" s="27" customFormat="1" ht="16.5" customHeight="1">
      <c r="A64" s="254">
        <v>11</v>
      </c>
      <c r="B64" s="255">
        <v>60014</v>
      </c>
      <c r="C64" s="258">
        <v>6050</v>
      </c>
      <c r="D64" s="261" t="s">
        <v>180</v>
      </c>
      <c r="E64" s="261"/>
      <c r="F64" s="261"/>
      <c r="G64" s="261" t="s">
        <v>54</v>
      </c>
      <c r="H64" s="274">
        <v>2022</v>
      </c>
      <c r="I64" s="275">
        <f>SUM(J64+K64+M64)</f>
        <v>0</v>
      </c>
      <c r="J64" s="275">
        <v>0</v>
      </c>
      <c r="K64" s="275">
        <v>0</v>
      </c>
      <c r="L64" s="23" t="s">
        <v>29</v>
      </c>
      <c r="M64" s="19">
        <f>SUM(M65:M68)</f>
        <v>0</v>
      </c>
      <c r="N64" s="276">
        <f>M65+M67+M68+K64</f>
        <v>0</v>
      </c>
      <c r="O64" s="183"/>
      <c r="P64" s="183"/>
      <c r="Q64" s="165"/>
      <c r="R64" s="115"/>
    </row>
    <row r="65" spans="1:18" s="27" customFormat="1" ht="16.5" customHeight="1">
      <c r="A65" s="254"/>
      <c r="B65" s="256"/>
      <c r="C65" s="259"/>
      <c r="D65" s="261"/>
      <c r="E65" s="261"/>
      <c r="F65" s="261"/>
      <c r="G65" s="261"/>
      <c r="H65" s="274"/>
      <c r="I65" s="275"/>
      <c r="J65" s="275"/>
      <c r="K65" s="275"/>
      <c r="L65" s="23" t="s">
        <v>30</v>
      </c>
      <c r="M65" s="25">
        <v>0</v>
      </c>
      <c r="N65" s="276"/>
      <c r="O65" s="173"/>
      <c r="P65" s="173"/>
      <c r="Q65" s="154"/>
      <c r="R65" s="115"/>
    </row>
    <row r="66" spans="1:18" s="27" customFormat="1" ht="16.5" customHeight="1">
      <c r="A66" s="254"/>
      <c r="B66" s="256"/>
      <c r="C66" s="259"/>
      <c r="D66" s="261"/>
      <c r="E66" s="261"/>
      <c r="F66" s="261"/>
      <c r="G66" s="261"/>
      <c r="H66" s="277">
        <v>2023</v>
      </c>
      <c r="I66" s="275"/>
      <c r="J66" s="275"/>
      <c r="K66" s="275"/>
      <c r="L66" s="23" t="s">
        <v>31</v>
      </c>
      <c r="M66" s="25">
        <v>0</v>
      </c>
      <c r="N66" s="276"/>
      <c r="O66" s="173"/>
      <c r="P66" s="173"/>
      <c r="Q66" s="154"/>
      <c r="R66" s="115"/>
    </row>
    <row r="67" spans="1:18" s="27" customFormat="1" ht="16.5" customHeight="1">
      <c r="A67" s="254"/>
      <c r="B67" s="256"/>
      <c r="C67" s="259"/>
      <c r="D67" s="261"/>
      <c r="E67" s="261"/>
      <c r="F67" s="261"/>
      <c r="G67" s="261"/>
      <c r="H67" s="277"/>
      <c r="I67" s="275"/>
      <c r="J67" s="275"/>
      <c r="K67" s="275"/>
      <c r="L67" s="26" t="s">
        <v>32</v>
      </c>
      <c r="M67" s="25">
        <v>0</v>
      </c>
      <c r="N67" s="276"/>
      <c r="O67" s="173"/>
      <c r="P67" s="173"/>
      <c r="Q67" s="154"/>
      <c r="R67" s="115"/>
    </row>
    <row r="68" spans="1:18" s="27" customFormat="1" ht="16.5" customHeight="1">
      <c r="A68" s="254"/>
      <c r="B68" s="257"/>
      <c r="C68" s="260"/>
      <c r="D68" s="261"/>
      <c r="E68" s="261"/>
      <c r="F68" s="261"/>
      <c r="G68" s="261"/>
      <c r="H68" s="277"/>
      <c r="I68" s="275"/>
      <c r="J68" s="275"/>
      <c r="K68" s="275"/>
      <c r="L68" s="23" t="s">
        <v>55</v>
      </c>
      <c r="M68" s="25">
        <v>0</v>
      </c>
      <c r="N68" s="276"/>
      <c r="O68" s="174"/>
      <c r="P68" s="174"/>
      <c r="Q68" s="155"/>
      <c r="R68" s="115"/>
    </row>
    <row r="69" spans="1:18" s="27" customFormat="1" ht="16.5" customHeight="1">
      <c r="A69" s="254">
        <v>12</v>
      </c>
      <c r="B69" s="255">
        <v>60014</v>
      </c>
      <c r="C69" s="258">
        <v>6050</v>
      </c>
      <c r="D69" s="261" t="s">
        <v>64</v>
      </c>
      <c r="E69" s="261"/>
      <c r="F69" s="261"/>
      <c r="G69" s="261" t="s">
        <v>54</v>
      </c>
      <c r="H69" s="274">
        <v>2023</v>
      </c>
      <c r="I69" s="275">
        <f>SUM(J69+K69+M69)</f>
        <v>300000</v>
      </c>
      <c r="J69" s="275">
        <v>0</v>
      </c>
      <c r="K69" s="275">
        <v>0</v>
      </c>
      <c r="L69" s="121" t="s">
        <v>29</v>
      </c>
      <c r="M69" s="77">
        <f>SUM(M70:M73)</f>
        <v>300000</v>
      </c>
      <c r="N69" s="276">
        <v>0</v>
      </c>
      <c r="O69" s="183"/>
      <c r="P69" s="183"/>
      <c r="Q69" s="166"/>
      <c r="R69" s="115"/>
    </row>
    <row r="70" spans="1:18" s="27" customFormat="1" ht="16.5" customHeight="1">
      <c r="A70" s="254"/>
      <c r="B70" s="256"/>
      <c r="C70" s="259"/>
      <c r="D70" s="261"/>
      <c r="E70" s="261"/>
      <c r="F70" s="261"/>
      <c r="G70" s="261"/>
      <c r="H70" s="274"/>
      <c r="I70" s="275"/>
      <c r="J70" s="275"/>
      <c r="K70" s="275"/>
      <c r="L70" s="121" t="s">
        <v>30</v>
      </c>
      <c r="M70" s="25">
        <v>150000</v>
      </c>
      <c r="N70" s="276"/>
      <c r="O70" s="184"/>
      <c r="P70" s="173"/>
      <c r="Q70" s="154"/>
      <c r="R70" s="115"/>
    </row>
    <row r="71" spans="1:18" s="27" customFormat="1" ht="16.5" customHeight="1">
      <c r="A71" s="254"/>
      <c r="B71" s="256"/>
      <c r="C71" s="259"/>
      <c r="D71" s="261"/>
      <c r="E71" s="261"/>
      <c r="F71" s="261"/>
      <c r="G71" s="261"/>
      <c r="H71" s="277">
        <v>2023</v>
      </c>
      <c r="I71" s="275"/>
      <c r="J71" s="275"/>
      <c r="K71" s="275"/>
      <c r="L71" s="121" t="s">
        <v>31</v>
      </c>
      <c r="M71" s="25">
        <v>150000</v>
      </c>
      <c r="N71" s="276"/>
      <c r="O71" s="184"/>
      <c r="P71" s="173"/>
      <c r="Q71" s="154"/>
      <c r="R71" s="115"/>
    </row>
    <row r="72" spans="1:18" s="27" customFormat="1" ht="16.5" customHeight="1">
      <c r="A72" s="254"/>
      <c r="B72" s="256"/>
      <c r="C72" s="259"/>
      <c r="D72" s="261"/>
      <c r="E72" s="261"/>
      <c r="F72" s="261"/>
      <c r="G72" s="261"/>
      <c r="H72" s="277"/>
      <c r="I72" s="275"/>
      <c r="J72" s="275"/>
      <c r="K72" s="275"/>
      <c r="L72" s="121" t="s">
        <v>32</v>
      </c>
      <c r="M72" s="25">
        <v>0</v>
      </c>
      <c r="N72" s="276"/>
      <c r="O72" s="184"/>
      <c r="P72" s="173"/>
      <c r="Q72" s="154"/>
      <c r="R72" s="115"/>
    </row>
    <row r="73" spans="1:18" s="27" customFormat="1" ht="16.5" customHeight="1">
      <c r="A73" s="254"/>
      <c r="B73" s="257"/>
      <c r="C73" s="260"/>
      <c r="D73" s="261"/>
      <c r="E73" s="261"/>
      <c r="F73" s="261"/>
      <c r="G73" s="261"/>
      <c r="H73" s="277"/>
      <c r="I73" s="275"/>
      <c r="J73" s="275"/>
      <c r="K73" s="275"/>
      <c r="L73" s="121" t="s">
        <v>33</v>
      </c>
      <c r="M73" s="25">
        <v>0</v>
      </c>
      <c r="N73" s="276"/>
      <c r="O73" s="185"/>
      <c r="P73" s="174"/>
      <c r="Q73" s="155"/>
      <c r="R73" s="115"/>
    </row>
    <row r="74" spans="1:18" s="27" customFormat="1" ht="16.5" customHeight="1">
      <c r="A74" s="254">
        <v>13</v>
      </c>
      <c r="B74" s="255">
        <v>60014</v>
      </c>
      <c r="C74" s="258">
        <v>6050</v>
      </c>
      <c r="D74" s="261" t="s">
        <v>65</v>
      </c>
      <c r="E74" s="261"/>
      <c r="F74" s="261"/>
      <c r="G74" s="261" t="s">
        <v>424</v>
      </c>
      <c r="H74" s="274">
        <v>2022</v>
      </c>
      <c r="I74" s="275">
        <f>SUM(J74+K74+M74)+750000+817086.78+817086.78</f>
        <v>4753347.12</v>
      </c>
      <c r="J74" s="275">
        <v>0</v>
      </c>
      <c r="K74" s="275">
        <v>235000</v>
      </c>
      <c r="L74" s="121" t="s">
        <v>29</v>
      </c>
      <c r="M74" s="77">
        <f>SUM(M75:M78)</f>
        <v>2134173.56</v>
      </c>
      <c r="N74" s="276">
        <v>2369173.56</v>
      </c>
      <c r="O74" s="183"/>
      <c r="P74" s="183"/>
      <c r="Q74" s="166"/>
      <c r="R74" s="115"/>
    </row>
    <row r="75" spans="1:18" s="27" customFormat="1" ht="16.5" customHeight="1">
      <c r="A75" s="254"/>
      <c r="B75" s="256"/>
      <c r="C75" s="259"/>
      <c r="D75" s="261"/>
      <c r="E75" s="261"/>
      <c r="F75" s="261"/>
      <c r="G75" s="261"/>
      <c r="H75" s="274"/>
      <c r="I75" s="275"/>
      <c r="J75" s="275"/>
      <c r="K75" s="275"/>
      <c r="L75" s="121" t="s">
        <v>30</v>
      </c>
      <c r="M75" s="25">
        <v>817086.78</v>
      </c>
      <c r="N75" s="276"/>
      <c r="O75" s="173"/>
      <c r="P75" s="173"/>
      <c r="Q75" s="154"/>
      <c r="R75" s="115"/>
    </row>
    <row r="76" spans="1:18" s="27" customFormat="1" ht="16.5" customHeight="1">
      <c r="A76" s="254"/>
      <c r="B76" s="256"/>
      <c r="C76" s="259"/>
      <c r="D76" s="261"/>
      <c r="E76" s="261"/>
      <c r="F76" s="261"/>
      <c r="G76" s="261"/>
      <c r="H76" s="277">
        <v>2024</v>
      </c>
      <c r="I76" s="275"/>
      <c r="J76" s="275"/>
      <c r="K76" s="275"/>
      <c r="L76" s="121" t="s">
        <v>31</v>
      </c>
      <c r="M76" s="25">
        <v>817086.78</v>
      </c>
      <c r="N76" s="276"/>
      <c r="O76" s="173"/>
      <c r="P76" s="173"/>
      <c r="Q76" s="154"/>
      <c r="R76" s="109">
        <f>SUM(M74+K74-I74)</f>
        <v>-2384173.56</v>
      </c>
    </row>
    <row r="77" spans="1:18" s="27" customFormat="1" ht="16.5" customHeight="1">
      <c r="A77" s="254"/>
      <c r="B77" s="256"/>
      <c r="C77" s="259"/>
      <c r="D77" s="261"/>
      <c r="E77" s="261"/>
      <c r="F77" s="261"/>
      <c r="G77" s="261"/>
      <c r="H77" s="277"/>
      <c r="I77" s="275"/>
      <c r="J77" s="275"/>
      <c r="K77" s="275"/>
      <c r="L77" s="26" t="s">
        <v>32</v>
      </c>
      <c r="M77" s="25">
        <v>0</v>
      </c>
      <c r="N77" s="276"/>
      <c r="O77" s="173"/>
      <c r="P77" s="173"/>
      <c r="Q77" s="154"/>
      <c r="R77" s="115"/>
    </row>
    <row r="78" spans="1:18" s="27" customFormat="1" ht="16.5" customHeight="1">
      <c r="A78" s="254"/>
      <c r="B78" s="257"/>
      <c r="C78" s="260"/>
      <c r="D78" s="261"/>
      <c r="E78" s="261"/>
      <c r="F78" s="261"/>
      <c r="G78" s="261"/>
      <c r="H78" s="277"/>
      <c r="I78" s="275"/>
      <c r="J78" s="275"/>
      <c r="K78" s="275"/>
      <c r="L78" s="121" t="s">
        <v>55</v>
      </c>
      <c r="M78" s="25">
        <v>500000</v>
      </c>
      <c r="N78" s="276"/>
      <c r="O78" s="174"/>
      <c r="P78" s="174"/>
      <c r="Q78" s="155"/>
      <c r="R78" s="115"/>
    </row>
    <row r="79" spans="1:18" s="27" customFormat="1" ht="16.5" customHeight="1">
      <c r="A79" s="254">
        <v>14</v>
      </c>
      <c r="B79" s="255">
        <v>60014</v>
      </c>
      <c r="C79" s="258">
        <v>6050</v>
      </c>
      <c r="D79" s="261" t="s">
        <v>455</v>
      </c>
      <c r="E79" s="261"/>
      <c r="F79" s="261"/>
      <c r="G79" s="261" t="s">
        <v>54</v>
      </c>
      <c r="H79" s="274">
        <v>2021</v>
      </c>
      <c r="I79" s="275">
        <f>SUM(J79+K79+M79)</f>
        <v>1096407.6399999999</v>
      </c>
      <c r="J79" s="275">
        <v>0</v>
      </c>
      <c r="K79" s="275">
        <v>274260.44</v>
      </c>
      <c r="L79" s="23" t="s">
        <v>29</v>
      </c>
      <c r="M79" s="19">
        <f>SUM(M80:M83)</f>
        <v>822147.2</v>
      </c>
      <c r="N79" s="276">
        <v>1096407.6399999999</v>
      </c>
      <c r="O79" s="183"/>
      <c r="P79" s="183"/>
      <c r="Q79" s="165"/>
      <c r="R79" s="115"/>
    </row>
    <row r="80" spans="1:18" s="27" customFormat="1" ht="16.5" customHeight="1">
      <c r="A80" s="254"/>
      <c r="B80" s="256"/>
      <c r="C80" s="259"/>
      <c r="D80" s="261"/>
      <c r="E80" s="261"/>
      <c r="F80" s="261"/>
      <c r="G80" s="261"/>
      <c r="H80" s="274"/>
      <c r="I80" s="275"/>
      <c r="J80" s="275"/>
      <c r="K80" s="275"/>
      <c r="L80" s="23" t="s">
        <v>30</v>
      </c>
      <c r="M80" s="25">
        <v>411073.6</v>
      </c>
      <c r="N80" s="276"/>
      <c r="O80" s="173"/>
      <c r="P80" s="173"/>
      <c r="Q80" s="154"/>
      <c r="R80" s="115"/>
    </row>
    <row r="81" spans="1:18" s="27" customFormat="1" ht="16.5" customHeight="1">
      <c r="A81" s="254"/>
      <c r="B81" s="256"/>
      <c r="C81" s="259"/>
      <c r="D81" s="261"/>
      <c r="E81" s="261"/>
      <c r="F81" s="261"/>
      <c r="G81" s="261"/>
      <c r="H81" s="277">
        <v>2023</v>
      </c>
      <c r="I81" s="275"/>
      <c r="J81" s="275"/>
      <c r="K81" s="275"/>
      <c r="L81" s="23" t="s">
        <v>31</v>
      </c>
      <c r="M81" s="25">
        <v>411073.6</v>
      </c>
      <c r="N81" s="276"/>
      <c r="O81" s="173"/>
      <c r="P81" s="173"/>
      <c r="Q81" s="154"/>
      <c r="R81" s="115"/>
    </row>
    <row r="82" spans="1:18" s="27" customFormat="1" ht="16.5" customHeight="1">
      <c r="A82" s="254"/>
      <c r="B82" s="256"/>
      <c r="C82" s="259"/>
      <c r="D82" s="261"/>
      <c r="E82" s="261"/>
      <c r="F82" s="261"/>
      <c r="G82" s="261"/>
      <c r="H82" s="277"/>
      <c r="I82" s="275"/>
      <c r="J82" s="275"/>
      <c r="K82" s="275"/>
      <c r="L82" s="26" t="s">
        <v>32</v>
      </c>
      <c r="M82" s="25">
        <v>0</v>
      </c>
      <c r="N82" s="276"/>
      <c r="O82" s="173"/>
      <c r="P82" s="173"/>
      <c r="Q82" s="154"/>
      <c r="R82" s="115"/>
    </row>
    <row r="83" spans="1:18" s="27" customFormat="1" ht="16.5" customHeight="1">
      <c r="A83" s="254"/>
      <c r="B83" s="257"/>
      <c r="C83" s="260"/>
      <c r="D83" s="261"/>
      <c r="E83" s="261"/>
      <c r="F83" s="261"/>
      <c r="G83" s="261"/>
      <c r="H83" s="277"/>
      <c r="I83" s="275"/>
      <c r="J83" s="275"/>
      <c r="K83" s="275"/>
      <c r="L83" s="23" t="s">
        <v>55</v>
      </c>
      <c r="M83" s="25">
        <v>0</v>
      </c>
      <c r="N83" s="276"/>
      <c r="O83" s="174"/>
      <c r="P83" s="174"/>
      <c r="Q83" s="155"/>
      <c r="R83" s="115"/>
    </row>
    <row r="84" spans="1:18" s="27" customFormat="1" ht="16.5" customHeight="1">
      <c r="A84" s="254">
        <v>15</v>
      </c>
      <c r="B84" s="255">
        <v>60014</v>
      </c>
      <c r="C84" s="258">
        <v>6050</v>
      </c>
      <c r="D84" s="261" t="s">
        <v>68</v>
      </c>
      <c r="E84" s="261"/>
      <c r="F84" s="261"/>
      <c r="G84" s="261" t="s">
        <v>54</v>
      </c>
      <c r="H84" s="274">
        <v>2022</v>
      </c>
      <c r="I84" s="275">
        <f>SUM(J84+K84+M84)</f>
        <v>122797.04999999999</v>
      </c>
      <c r="J84" s="275">
        <v>36900</v>
      </c>
      <c r="K84" s="275">
        <v>0</v>
      </c>
      <c r="L84" s="23" t="s">
        <v>29</v>
      </c>
      <c r="M84" s="19">
        <f>SUM(M85:M88)</f>
        <v>85897.049999999988</v>
      </c>
      <c r="N84" s="276">
        <v>85897.05</v>
      </c>
      <c r="O84" s="183"/>
      <c r="P84" s="183"/>
      <c r="Q84" s="165"/>
      <c r="R84" s="115"/>
    </row>
    <row r="85" spans="1:18" s="27" customFormat="1" ht="16.5" customHeight="1">
      <c r="A85" s="254"/>
      <c r="B85" s="256"/>
      <c r="C85" s="259"/>
      <c r="D85" s="261"/>
      <c r="E85" s="261"/>
      <c r="F85" s="261"/>
      <c r="G85" s="261"/>
      <c r="H85" s="274"/>
      <c r="I85" s="275"/>
      <c r="J85" s="275"/>
      <c r="K85" s="275"/>
      <c r="L85" s="23" t="s">
        <v>30</v>
      </c>
      <c r="M85" s="25">
        <v>42948.53</v>
      </c>
      <c r="N85" s="276"/>
      <c r="O85" s="184"/>
      <c r="P85" s="173"/>
      <c r="Q85" s="154"/>
      <c r="R85" s="115"/>
    </row>
    <row r="86" spans="1:18" s="27" customFormat="1" ht="16.5" customHeight="1">
      <c r="A86" s="254"/>
      <c r="B86" s="256"/>
      <c r="C86" s="259"/>
      <c r="D86" s="261"/>
      <c r="E86" s="261"/>
      <c r="F86" s="261"/>
      <c r="G86" s="261"/>
      <c r="H86" s="277">
        <v>2023</v>
      </c>
      <c r="I86" s="275"/>
      <c r="J86" s="275"/>
      <c r="K86" s="275"/>
      <c r="L86" s="23" t="s">
        <v>31</v>
      </c>
      <c r="M86" s="25">
        <v>42948.52</v>
      </c>
      <c r="N86" s="276"/>
      <c r="O86" s="184"/>
      <c r="P86" s="173"/>
      <c r="Q86" s="154"/>
      <c r="R86" s="115"/>
    </row>
    <row r="87" spans="1:18" s="27" customFormat="1" ht="16.5" customHeight="1">
      <c r="A87" s="254"/>
      <c r="B87" s="256"/>
      <c r="C87" s="259"/>
      <c r="D87" s="261"/>
      <c r="E87" s="261"/>
      <c r="F87" s="261"/>
      <c r="G87" s="261"/>
      <c r="H87" s="277"/>
      <c r="I87" s="275"/>
      <c r="J87" s="275"/>
      <c r="K87" s="275"/>
      <c r="L87" s="23" t="s">
        <v>32</v>
      </c>
      <c r="M87" s="25">
        <v>0</v>
      </c>
      <c r="N87" s="276"/>
      <c r="O87" s="184"/>
      <c r="P87" s="173"/>
      <c r="Q87" s="154"/>
      <c r="R87" s="115"/>
    </row>
    <row r="88" spans="1:18" s="27" customFormat="1" ht="16.5" customHeight="1">
      <c r="A88" s="254"/>
      <c r="B88" s="257"/>
      <c r="C88" s="260"/>
      <c r="D88" s="261"/>
      <c r="E88" s="261"/>
      <c r="F88" s="261"/>
      <c r="G88" s="261"/>
      <c r="H88" s="277"/>
      <c r="I88" s="275"/>
      <c r="J88" s="275"/>
      <c r="K88" s="275"/>
      <c r="L88" s="23" t="s">
        <v>33</v>
      </c>
      <c r="M88" s="25">
        <v>0</v>
      </c>
      <c r="N88" s="276"/>
      <c r="O88" s="185"/>
      <c r="P88" s="174"/>
      <c r="Q88" s="155"/>
      <c r="R88" s="115"/>
    </row>
    <row r="89" spans="1:18" s="27" customFormat="1" ht="16.5" customHeight="1">
      <c r="A89" s="254">
        <v>16</v>
      </c>
      <c r="B89" s="255">
        <v>60014</v>
      </c>
      <c r="C89" s="258">
        <v>6050</v>
      </c>
      <c r="D89" s="261" t="s">
        <v>69</v>
      </c>
      <c r="E89" s="261"/>
      <c r="F89" s="261"/>
      <c r="G89" s="261" t="s">
        <v>54</v>
      </c>
      <c r="H89" s="274">
        <v>2023</v>
      </c>
      <c r="I89" s="275">
        <f>SUM(J89+K89+M89)</f>
        <v>340000</v>
      </c>
      <c r="J89" s="275">
        <v>0</v>
      </c>
      <c r="K89" s="275">
        <v>0</v>
      </c>
      <c r="L89" s="23" t="s">
        <v>29</v>
      </c>
      <c r="M89" s="19">
        <f>SUM(M90:M93)</f>
        <v>340000</v>
      </c>
      <c r="N89" s="276">
        <v>0</v>
      </c>
      <c r="O89" s="183"/>
      <c r="P89" s="183"/>
      <c r="Q89" s="165"/>
      <c r="R89" s="115"/>
    </row>
    <row r="90" spans="1:18" s="27" customFormat="1" ht="16.5" customHeight="1">
      <c r="A90" s="254"/>
      <c r="B90" s="256"/>
      <c r="C90" s="259"/>
      <c r="D90" s="261"/>
      <c r="E90" s="261"/>
      <c r="F90" s="261"/>
      <c r="G90" s="261"/>
      <c r="H90" s="274"/>
      <c r="I90" s="275"/>
      <c r="J90" s="275"/>
      <c r="K90" s="275"/>
      <c r="L90" s="23" t="s">
        <v>30</v>
      </c>
      <c r="M90" s="25">
        <v>170000</v>
      </c>
      <c r="N90" s="276"/>
      <c r="O90" s="184"/>
      <c r="P90" s="173"/>
      <c r="Q90" s="154"/>
      <c r="R90" s="115"/>
    </row>
    <row r="91" spans="1:18" s="27" customFormat="1" ht="16.5" customHeight="1">
      <c r="A91" s="254"/>
      <c r="B91" s="256"/>
      <c r="C91" s="259"/>
      <c r="D91" s="261"/>
      <c r="E91" s="261"/>
      <c r="F91" s="261"/>
      <c r="G91" s="261"/>
      <c r="H91" s="277">
        <v>2023</v>
      </c>
      <c r="I91" s="275"/>
      <c r="J91" s="275"/>
      <c r="K91" s="275"/>
      <c r="L91" s="23" t="s">
        <v>31</v>
      </c>
      <c r="M91" s="25">
        <v>170000</v>
      </c>
      <c r="N91" s="276"/>
      <c r="O91" s="184"/>
      <c r="P91" s="173"/>
      <c r="Q91" s="154"/>
      <c r="R91" s="115"/>
    </row>
    <row r="92" spans="1:18" s="27" customFormat="1" ht="16.5" customHeight="1">
      <c r="A92" s="254"/>
      <c r="B92" s="256"/>
      <c r="C92" s="259"/>
      <c r="D92" s="261"/>
      <c r="E92" s="261"/>
      <c r="F92" s="261"/>
      <c r="G92" s="261"/>
      <c r="H92" s="277"/>
      <c r="I92" s="275"/>
      <c r="J92" s="275"/>
      <c r="K92" s="275"/>
      <c r="L92" s="23" t="s">
        <v>32</v>
      </c>
      <c r="M92" s="25">
        <v>0</v>
      </c>
      <c r="N92" s="276"/>
      <c r="O92" s="184"/>
      <c r="P92" s="173"/>
      <c r="Q92" s="154"/>
      <c r="R92" s="115"/>
    </row>
    <row r="93" spans="1:18" s="27" customFormat="1" ht="16.5" customHeight="1">
      <c r="A93" s="254"/>
      <c r="B93" s="257"/>
      <c r="C93" s="260"/>
      <c r="D93" s="261"/>
      <c r="E93" s="261"/>
      <c r="F93" s="261"/>
      <c r="G93" s="261"/>
      <c r="H93" s="277"/>
      <c r="I93" s="275"/>
      <c r="J93" s="275"/>
      <c r="K93" s="275"/>
      <c r="L93" s="23" t="s">
        <v>33</v>
      </c>
      <c r="M93" s="25">
        <v>0</v>
      </c>
      <c r="N93" s="276"/>
      <c r="O93" s="185"/>
      <c r="P93" s="174"/>
      <c r="Q93" s="155"/>
      <c r="R93" s="115"/>
    </row>
    <row r="94" spans="1:18" s="27" customFormat="1" ht="16.5" customHeight="1">
      <c r="A94" s="254">
        <v>17</v>
      </c>
      <c r="B94" s="255">
        <v>60014</v>
      </c>
      <c r="C94" s="258">
        <v>6050</v>
      </c>
      <c r="D94" s="261" t="s">
        <v>70</v>
      </c>
      <c r="E94" s="261"/>
      <c r="F94" s="261"/>
      <c r="G94" s="261" t="s">
        <v>54</v>
      </c>
      <c r="H94" s="274">
        <v>2022</v>
      </c>
      <c r="I94" s="275">
        <f>SUM(J94+K94+M94)</f>
        <v>218325</v>
      </c>
      <c r="J94" s="275">
        <v>15990</v>
      </c>
      <c r="K94" s="275">
        <v>0</v>
      </c>
      <c r="L94" s="23" t="s">
        <v>29</v>
      </c>
      <c r="M94" s="19">
        <f>SUM(M95:M98)</f>
        <v>202335</v>
      </c>
      <c r="N94" s="276">
        <v>202335</v>
      </c>
      <c r="O94" s="183"/>
      <c r="P94" s="183"/>
      <c r="Q94" s="165"/>
      <c r="R94" s="115"/>
    </row>
    <row r="95" spans="1:18" s="27" customFormat="1" ht="16.5" customHeight="1">
      <c r="A95" s="254"/>
      <c r="B95" s="256"/>
      <c r="C95" s="259"/>
      <c r="D95" s="261"/>
      <c r="E95" s="261"/>
      <c r="F95" s="261"/>
      <c r="G95" s="261"/>
      <c r="H95" s="274"/>
      <c r="I95" s="275"/>
      <c r="J95" s="275"/>
      <c r="K95" s="275"/>
      <c r="L95" s="23" t="s">
        <v>30</v>
      </c>
      <c r="M95" s="25">
        <v>97170</v>
      </c>
      <c r="N95" s="276"/>
      <c r="O95" s="184"/>
      <c r="P95" s="173"/>
      <c r="Q95" s="154"/>
      <c r="R95" s="115"/>
    </row>
    <row r="96" spans="1:18" s="27" customFormat="1" ht="16.5" customHeight="1">
      <c r="A96" s="254"/>
      <c r="B96" s="256"/>
      <c r="C96" s="259"/>
      <c r="D96" s="261"/>
      <c r="E96" s="261"/>
      <c r="F96" s="261"/>
      <c r="G96" s="261"/>
      <c r="H96" s="277">
        <v>2023</v>
      </c>
      <c r="I96" s="275"/>
      <c r="J96" s="275"/>
      <c r="K96" s="275"/>
      <c r="L96" s="23" t="s">
        <v>31</v>
      </c>
      <c r="M96" s="25">
        <v>105165</v>
      </c>
      <c r="N96" s="276"/>
      <c r="O96" s="184"/>
      <c r="P96" s="173"/>
      <c r="Q96" s="154"/>
      <c r="R96" s="115"/>
    </row>
    <row r="97" spans="1:18" s="27" customFormat="1" ht="16.5" customHeight="1">
      <c r="A97" s="254"/>
      <c r="B97" s="256"/>
      <c r="C97" s="259"/>
      <c r="D97" s="261"/>
      <c r="E97" s="261"/>
      <c r="F97" s="261"/>
      <c r="G97" s="261"/>
      <c r="H97" s="277"/>
      <c r="I97" s="275"/>
      <c r="J97" s="275"/>
      <c r="K97" s="275"/>
      <c r="L97" s="23" t="s">
        <v>32</v>
      </c>
      <c r="M97" s="25">
        <v>0</v>
      </c>
      <c r="N97" s="276"/>
      <c r="O97" s="184"/>
      <c r="P97" s="173"/>
      <c r="Q97" s="154"/>
      <c r="R97" s="115"/>
    </row>
    <row r="98" spans="1:18" s="27" customFormat="1" ht="16.5" customHeight="1">
      <c r="A98" s="254"/>
      <c r="B98" s="257"/>
      <c r="C98" s="260"/>
      <c r="D98" s="261"/>
      <c r="E98" s="261"/>
      <c r="F98" s="261"/>
      <c r="G98" s="261"/>
      <c r="H98" s="277"/>
      <c r="I98" s="275"/>
      <c r="J98" s="275"/>
      <c r="K98" s="275"/>
      <c r="L98" s="23" t="s">
        <v>33</v>
      </c>
      <c r="M98" s="25">
        <v>0</v>
      </c>
      <c r="N98" s="276"/>
      <c r="O98" s="185"/>
      <c r="P98" s="174"/>
      <c r="Q98" s="155"/>
      <c r="R98" s="115"/>
    </row>
    <row r="99" spans="1:18" s="27" customFormat="1" ht="16.5" customHeight="1">
      <c r="A99" s="254">
        <v>18</v>
      </c>
      <c r="B99" s="255">
        <v>60014</v>
      </c>
      <c r="C99" s="258">
        <v>6050</v>
      </c>
      <c r="D99" s="261" t="s">
        <v>71</v>
      </c>
      <c r="E99" s="261"/>
      <c r="F99" s="261"/>
      <c r="G99" s="261" t="s">
        <v>54</v>
      </c>
      <c r="H99" s="274">
        <v>2022</v>
      </c>
      <c r="I99" s="275">
        <f>SUM(J99+K99+M99)</f>
        <v>103320</v>
      </c>
      <c r="J99" s="275">
        <v>0</v>
      </c>
      <c r="K99" s="275">
        <v>0</v>
      </c>
      <c r="L99" s="23" t="s">
        <v>29</v>
      </c>
      <c r="M99" s="19">
        <f>SUM(M100:M103)</f>
        <v>103320</v>
      </c>
      <c r="N99" s="276">
        <v>0</v>
      </c>
      <c r="O99" s="183"/>
      <c r="P99" s="183"/>
      <c r="Q99" s="165"/>
      <c r="R99" s="115"/>
    </row>
    <row r="100" spans="1:18" s="27" customFormat="1" ht="16.5" customHeight="1">
      <c r="A100" s="254"/>
      <c r="B100" s="256"/>
      <c r="C100" s="259"/>
      <c r="D100" s="261"/>
      <c r="E100" s="261"/>
      <c r="F100" s="261"/>
      <c r="G100" s="261"/>
      <c r="H100" s="274"/>
      <c r="I100" s="275"/>
      <c r="J100" s="275"/>
      <c r="K100" s="275"/>
      <c r="L100" s="23" t="s">
        <v>30</v>
      </c>
      <c r="M100" s="25">
        <v>51660</v>
      </c>
      <c r="N100" s="276"/>
      <c r="O100" s="184"/>
      <c r="P100" s="173"/>
      <c r="Q100" s="154"/>
      <c r="R100" s="115"/>
    </row>
    <row r="101" spans="1:18" s="27" customFormat="1" ht="16.5" customHeight="1">
      <c r="A101" s="254"/>
      <c r="B101" s="256"/>
      <c r="C101" s="259"/>
      <c r="D101" s="261"/>
      <c r="E101" s="261"/>
      <c r="F101" s="261"/>
      <c r="G101" s="261"/>
      <c r="H101" s="277">
        <v>2023</v>
      </c>
      <c r="I101" s="275"/>
      <c r="J101" s="275"/>
      <c r="K101" s="275"/>
      <c r="L101" s="23" t="s">
        <v>31</v>
      </c>
      <c r="M101" s="25">
        <v>51660</v>
      </c>
      <c r="N101" s="276"/>
      <c r="O101" s="184"/>
      <c r="P101" s="173"/>
      <c r="Q101" s="154"/>
      <c r="R101" s="115"/>
    </row>
    <row r="102" spans="1:18" s="27" customFormat="1" ht="16.5" customHeight="1">
      <c r="A102" s="254"/>
      <c r="B102" s="256"/>
      <c r="C102" s="259"/>
      <c r="D102" s="261"/>
      <c r="E102" s="261"/>
      <c r="F102" s="261"/>
      <c r="G102" s="261"/>
      <c r="H102" s="277"/>
      <c r="I102" s="275"/>
      <c r="J102" s="275"/>
      <c r="K102" s="275"/>
      <c r="L102" s="23" t="s">
        <v>32</v>
      </c>
      <c r="M102" s="25">
        <v>0</v>
      </c>
      <c r="N102" s="276"/>
      <c r="O102" s="184"/>
      <c r="P102" s="173"/>
      <c r="Q102" s="154"/>
      <c r="R102" s="115"/>
    </row>
    <row r="103" spans="1:18" s="27" customFormat="1" ht="16.5" customHeight="1">
      <c r="A103" s="254"/>
      <c r="B103" s="257"/>
      <c r="C103" s="260"/>
      <c r="D103" s="261"/>
      <c r="E103" s="261"/>
      <c r="F103" s="261"/>
      <c r="G103" s="261"/>
      <c r="H103" s="277"/>
      <c r="I103" s="275"/>
      <c r="J103" s="275"/>
      <c r="K103" s="275"/>
      <c r="L103" s="23" t="s">
        <v>33</v>
      </c>
      <c r="M103" s="25">
        <v>0</v>
      </c>
      <c r="N103" s="276"/>
      <c r="O103" s="185"/>
      <c r="P103" s="174"/>
      <c r="Q103" s="155"/>
      <c r="R103" s="115"/>
    </row>
    <row r="104" spans="1:18" s="27" customFormat="1" ht="16.5" customHeight="1">
      <c r="A104" s="254">
        <v>19</v>
      </c>
      <c r="B104" s="255">
        <v>60014</v>
      </c>
      <c r="C104" s="258">
        <v>6050</v>
      </c>
      <c r="D104" s="261" t="s">
        <v>72</v>
      </c>
      <c r="E104" s="261"/>
      <c r="F104" s="261"/>
      <c r="G104" s="261" t="s">
        <v>54</v>
      </c>
      <c r="H104" s="274">
        <v>2022</v>
      </c>
      <c r="I104" s="275">
        <f>SUM(J104+K104+M104)</f>
        <v>98369.26</v>
      </c>
      <c r="J104" s="275">
        <v>0</v>
      </c>
      <c r="K104" s="275">
        <v>0</v>
      </c>
      <c r="L104" s="121" t="s">
        <v>29</v>
      </c>
      <c r="M104" s="77">
        <f>SUM(M105:M108)</f>
        <v>98369.26</v>
      </c>
      <c r="N104" s="276">
        <v>0</v>
      </c>
      <c r="O104" s="183"/>
      <c r="P104" s="183"/>
      <c r="Q104" s="166"/>
      <c r="R104" s="115"/>
    </row>
    <row r="105" spans="1:18" s="27" customFormat="1" ht="16.5" customHeight="1">
      <c r="A105" s="254"/>
      <c r="B105" s="256"/>
      <c r="C105" s="259"/>
      <c r="D105" s="261"/>
      <c r="E105" s="261"/>
      <c r="F105" s="261"/>
      <c r="G105" s="261"/>
      <c r="H105" s="274"/>
      <c r="I105" s="275"/>
      <c r="J105" s="275"/>
      <c r="K105" s="275"/>
      <c r="L105" s="121" t="s">
        <v>30</v>
      </c>
      <c r="M105" s="25">
        <v>49184.63</v>
      </c>
      <c r="N105" s="276"/>
      <c r="O105" s="184"/>
      <c r="P105" s="173"/>
      <c r="Q105" s="154"/>
      <c r="R105" s="115"/>
    </row>
    <row r="106" spans="1:18" s="27" customFormat="1" ht="16.5" customHeight="1">
      <c r="A106" s="254"/>
      <c r="B106" s="256"/>
      <c r="C106" s="259"/>
      <c r="D106" s="261"/>
      <c r="E106" s="261"/>
      <c r="F106" s="261"/>
      <c r="G106" s="261"/>
      <c r="H106" s="277">
        <v>2023</v>
      </c>
      <c r="I106" s="275"/>
      <c r="J106" s="275"/>
      <c r="K106" s="275"/>
      <c r="L106" s="121" t="s">
        <v>31</v>
      </c>
      <c r="M106" s="25">
        <v>49184.63</v>
      </c>
      <c r="N106" s="276"/>
      <c r="O106" s="184"/>
      <c r="P106" s="173"/>
      <c r="Q106" s="154"/>
      <c r="R106" s="115"/>
    </row>
    <row r="107" spans="1:18" s="27" customFormat="1" ht="16.5" customHeight="1">
      <c r="A107" s="254"/>
      <c r="B107" s="256"/>
      <c r="C107" s="259"/>
      <c r="D107" s="261"/>
      <c r="E107" s="261"/>
      <c r="F107" s="261"/>
      <c r="G107" s="261"/>
      <c r="H107" s="277"/>
      <c r="I107" s="275"/>
      <c r="J107" s="275"/>
      <c r="K107" s="275"/>
      <c r="L107" s="121" t="s">
        <v>32</v>
      </c>
      <c r="M107" s="25">
        <v>0</v>
      </c>
      <c r="N107" s="276"/>
      <c r="O107" s="184"/>
      <c r="P107" s="173"/>
      <c r="Q107" s="154"/>
      <c r="R107" s="115"/>
    </row>
    <row r="108" spans="1:18" s="27" customFormat="1" ht="16.5" customHeight="1">
      <c r="A108" s="254"/>
      <c r="B108" s="257"/>
      <c r="C108" s="260"/>
      <c r="D108" s="261"/>
      <c r="E108" s="261"/>
      <c r="F108" s="261"/>
      <c r="G108" s="261"/>
      <c r="H108" s="277"/>
      <c r="I108" s="275"/>
      <c r="J108" s="275"/>
      <c r="K108" s="275"/>
      <c r="L108" s="121" t="s">
        <v>33</v>
      </c>
      <c r="M108" s="25">
        <v>0</v>
      </c>
      <c r="N108" s="276"/>
      <c r="O108" s="185"/>
      <c r="P108" s="174"/>
      <c r="Q108" s="155"/>
      <c r="R108" s="115"/>
    </row>
    <row r="109" spans="1:18" s="27" customFormat="1" ht="16.5" customHeight="1">
      <c r="A109" s="254">
        <v>20</v>
      </c>
      <c r="B109" s="255">
        <v>60014</v>
      </c>
      <c r="C109" s="258">
        <v>6050</v>
      </c>
      <c r="D109" s="261" t="s">
        <v>73</v>
      </c>
      <c r="E109" s="261"/>
      <c r="F109" s="261"/>
      <c r="G109" s="261" t="s">
        <v>424</v>
      </c>
      <c r="H109" s="274">
        <v>2022</v>
      </c>
      <c r="I109" s="275">
        <f>SUM(J109+K109+M109)</f>
        <v>100860</v>
      </c>
      <c r="J109" s="275">
        <v>0</v>
      </c>
      <c r="K109" s="275">
        <v>0</v>
      </c>
      <c r="L109" s="23" t="s">
        <v>29</v>
      </c>
      <c r="M109" s="19">
        <f>SUM(M110:M113)</f>
        <v>100860</v>
      </c>
      <c r="N109" s="276">
        <v>100860</v>
      </c>
      <c r="O109" s="183"/>
      <c r="P109" s="183"/>
      <c r="Q109" s="165"/>
      <c r="R109" s="115"/>
    </row>
    <row r="110" spans="1:18" s="27" customFormat="1" ht="16.5" customHeight="1">
      <c r="A110" s="254"/>
      <c r="B110" s="256"/>
      <c r="C110" s="259"/>
      <c r="D110" s="261"/>
      <c r="E110" s="261"/>
      <c r="F110" s="261"/>
      <c r="G110" s="261"/>
      <c r="H110" s="274"/>
      <c r="I110" s="275"/>
      <c r="J110" s="275"/>
      <c r="K110" s="275"/>
      <c r="L110" s="23" t="s">
        <v>30</v>
      </c>
      <c r="M110" s="25">
        <v>50430</v>
      </c>
      <c r="N110" s="276"/>
      <c r="O110" s="184"/>
      <c r="P110" s="173"/>
      <c r="Q110" s="154"/>
      <c r="R110" s="115"/>
    </row>
    <row r="111" spans="1:18" s="27" customFormat="1" ht="16.5" customHeight="1">
      <c r="A111" s="254"/>
      <c r="B111" s="256"/>
      <c r="C111" s="259"/>
      <c r="D111" s="261"/>
      <c r="E111" s="261"/>
      <c r="F111" s="261"/>
      <c r="G111" s="261"/>
      <c r="H111" s="277">
        <v>2023</v>
      </c>
      <c r="I111" s="275"/>
      <c r="J111" s="275"/>
      <c r="K111" s="275"/>
      <c r="L111" s="23" t="s">
        <v>31</v>
      </c>
      <c r="M111" s="25">
        <v>50430</v>
      </c>
      <c r="N111" s="276"/>
      <c r="O111" s="184"/>
      <c r="P111" s="173"/>
      <c r="Q111" s="154"/>
      <c r="R111" s="115"/>
    </row>
    <row r="112" spans="1:18" s="27" customFormat="1" ht="16.5" customHeight="1">
      <c r="A112" s="254"/>
      <c r="B112" s="256"/>
      <c r="C112" s="259"/>
      <c r="D112" s="261"/>
      <c r="E112" s="261"/>
      <c r="F112" s="261"/>
      <c r="G112" s="261"/>
      <c r="H112" s="277"/>
      <c r="I112" s="275"/>
      <c r="J112" s="275"/>
      <c r="K112" s="275"/>
      <c r="L112" s="23" t="s">
        <v>32</v>
      </c>
      <c r="M112" s="25">
        <v>0</v>
      </c>
      <c r="N112" s="276"/>
      <c r="O112" s="184"/>
      <c r="P112" s="173"/>
      <c r="Q112" s="154"/>
      <c r="R112" s="115"/>
    </row>
    <row r="113" spans="1:18" s="27" customFormat="1" ht="16.5" customHeight="1">
      <c r="A113" s="254"/>
      <c r="B113" s="257"/>
      <c r="C113" s="260"/>
      <c r="D113" s="261"/>
      <c r="E113" s="261"/>
      <c r="F113" s="261"/>
      <c r="G113" s="261"/>
      <c r="H113" s="277"/>
      <c r="I113" s="275"/>
      <c r="J113" s="275"/>
      <c r="K113" s="275"/>
      <c r="L113" s="23" t="s">
        <v>33</v>
      </c>
      <c r="M113" s="25">
        <v>0</v>
      </c>
      <c r="N113" s="276"/>
      <c r="O113" s="185"/>
      <c r="P113" s="174"/>
      <c r="Q113" s="155"/>
      <c r="R113" s="115"/>
    </row>
    <row r="114" spans="1:18" s="27" customFormat="1" ht="16.5" customHeight="1">
      <c r="A114" s="254">
        <v>21</v>
      </c>
      <c r="B114" s="255">
        <v>60014</v>
      </c>
      <c r="C114" s="258">
        <v>6050</v>
      </c>
      <c r="D114" s="261" t="s">
        <v>74</v>
      </c>
      <c r="E114" s="261"/>
      <c r="F114" s="261"/>
      <c r="G114" s="261" t="s">
        <v>54</v>
      </c>
      <c r="H114" s="274">
        <v>2021</v>
      </c>
      <c r="I114" s="275">
        <f>SUM(J114+K114+M114)</f>
        <v>2406528.9499999997</v>
      </c>
      <c r="J114" s="275">
        <v>0</v>
      </c>
      <c r="K114" s="275">
        <v>753876.82</v>
      </c>
      <c r="L114" s="23" t="s">
        <v>29</v>
      </c>
      <c r="M114" s="19">
        <f>SUM(M115:M118)</f>
        <v>1652652.13</v>
      </c>
      <c r="N114" s="276">
        <v>2406528.9500000002</v>
      </c>
      <c r="O114" s="183"/>
      <c r="P114" s="183"/>
      <c r="Q114" s="165"/>
      <c r="R114" s="115"/>
    </row>
    <row r="115" spans="1:18" s="27" customFormat="1" ht="16.5" customHeight="1">
      <c r="A115" s="254"/>
      <c r="B115" s="256"/>
      <c r="C115" s="259"/>
      <c r="D115" s="261"/>
      <c r="E115" s="261"/>
      <c r="F115" s="261"/>
      <c r="G115" s="261"/>
      <c r="H115" s="274"/>
      <c r="I115" s="275"/>
      <c r="J115" s="275"/>
      <c r="K115" s="275"/>
      <c r="L115" s="23" t="s">
        <v>30</v>
      </c>
      <c r="M115" s="25">
        <v>826326.07</v>
      </c>
      <c r="N115" s="276"/>
      <c r="O115" s="173"/>
      <c r="P115" s="173"/>
      <c r="Q115" s="154"/>
      <c r="R115" s="115"/>
    </row>
    <row r="116" spans="1:18" s="27" customFormat="1" ht="16.5" customHeight="1">
      <c r="A116" s="254"/>
      <c r="B116" s="256"/>
      <c r="C116" s="259"/>
      <c r="D116" s="261"/>
      <c r="E116" s="261"/>
      <c r="F116" s="261"/>
      <c r="G116" s="261"/>
      <c r="H116" s="277">
        <v>2023</v>
      </c>
      <c r="I116" s="275"/>
      <c r="J116" s="275"/>
      <c r="K116" s="275"/>
      <c r="L116" s="23" t="s">
        <v>31</v>
      </c>
      <c r="M116" s="25">
        <v>826326.06</v>
      </c>
      <c r="N116" s="276"/>
      <c r="O116" s="173"/>
      <c r="P116" s="173"/>
      <c r="Q116" s="154"/>
      <c r="R116" s="115"/>
    </row>
    <row r="117" spans="1:18" s="27" customFormat="1" ht="16.5" customHeight="1">
      <c r="A117" s="254"/>
      <c r="B117" s="256"/>
      <c r="C117" s="259"/>
      <c r="D117" s="261"/>
      <c r="E117" s="261"/>
      <c r="F117" s="261"/>
      <c r="G117" s="261"/>
      <c r="H117" s="277"/>
      <c r="I117" s="275"/>
      <c r="J117" s="275"/>
      <c r="K117" s="275"/>
      <c r="L117" s="26" t="s">
        <v>32</v>
      </c>
      <c r="M117" s="25">
        <v>0</v>
      </c>
      <c r="N117" s="276"/>
      <c r="O117" s="173"/>
      <c r="P117" s="173"/>
      <c r="Q117" s="154"/>
      <c r="R117" s="115"/>
    </row>
    <row r="118" spans="1:18" s="27" customFormat="1" ht="16.5" customHeight="1">
      <c r="A118" s="254"/>
      <c r="B118" s="257"/>
      <c r="C118" s="260"/>
      <c r="D118" s="261"/>
      <c r="E118" s="261"/>
      <c r="F118" s="261"/>
      <c r="G118" s="261"/>
      <c r="H118" s="277"/>
      <c r="I118" s="275"/>
      <c r="J118" s="275"/>
      <c r="K118" s="275"/>
      <c r="L118" s="23" t="s">
        <v>55</v>
      </c>
      <c r="M118" s="25">
        <v>0</v>
      </c>
      <c r="N118" s="276"/>
      <c r="O118" s="174"/>
      <c r="P118" s="174"/>
      <c r="Q118" s="155"/>
      <c r="R118" s="115"/>
    </row>
    <row r="119" spans="1:18" s="27" customFormat="1" ht="16.5" customHeight="1">
      <c r="A119" s="254">
        <v>22</v>
      </c>
      <c r="B119" s="255">
        <v>60014</v>
      </c>
      <c r="C119" s="258">
        <v>6050</v>
      </c>
      <c r="D119" s="261" t="s">
        <v>75</v>
      </c>
      <c r="E119" s="261"/>
      <c r="F119" s="261"/>
      <c r="G119" s="261" t="s">
        <v>54</v>
      </c>
      <c r="H119" s="274">
        <v>2022</v>
      </c>
      <c r="I119" s="275">
        <f>SUM(J119+K119+M119)</f>
        <v>178965</v>
      </c>
      <c r="J119" s="275">
        <v>55965</v>
      </c>
      <c r="K119" s="275">
        <v>0</v>
      </c>
      <c r="L119" s="23" t="s">
        <v>29</v>
      </c>
      <c r="M119" s="19">
        <f>SUM(M120:M123)</f>
        <v>123000</v>
      </c>
      <c r="N119" s="276">
        <v>123000</v>
      </c>
      <c r="O119" s="183"/>
      <c r="P119" s="183"/>
      <c r="Q119" s="165"/>
      <c r="R119" s="115"/>
    </row>
    <row r="120" spans="1:18" s="27" customFormat="1" ht="16.5" customHeight="1">
      <c r="A120" s="254"/>
      <c r="B120" s="256"/>
      <c r="C120" s="259"/>
      <c r="D120" s="261"/>
      <c r="E120" s="261"/>
      <c r="F120" s="261"/>
      <c r="G120" s="261"/>
      <c r="H120" s="274"/>
      <c r="I120" s="275"/>
      <c r="J120" s="275"/>
      <c r="K120" s="275"/>
      <c r="L120" s="23" t="s">
        <v>30</v>
      </c>
      <c r="M120" s="25">
        <v>61500</v>
      </c>
      <c r="N120" s="276"/>
      <c r="O120" s="184"/>
      <c r="P120" s="173"/>
      <c r="Q120" s="154"/>
      <c r="R120" s="115"/>
    </row>
    <row r="121" spans="1:18" s="27" customFormat="1" ht="16.5" customHeight="1">
      <c r="A121" s="254"/>
      <c r="B121" s="256"/>
      <c r="C121" s="259"/>
      <c r="D121" s="261"/>
      <c r="E121" s="261"/>
      <c r="F121" s="261"/>
      <c r="G121" s="261"/>
      <c r="H121" s="277">
        <v>2023</v>
      </c>
      <c r="I121" s="275"/>
      <c r="J121" s="275"/>
      <c r="K121" s="275"/>
      <c r="L121" s="23" t="s">
        <v>31</v>
      </c>
      <c r="M121" s="25">
        <v>61500</v>
      </c>
      <c r="N121" s="276"/>
      <c r="O121" s="184"/>
      <c r="P121" s="173"/>
      <c r="Q121" s="154"/>
      <c r="R121" s="115"/>
    </row>
    <row r="122" spans="1:18" s="27" customFormat="1" ht="16.5" customHeight="1">
      <c r="A122" s="254"/>
      <c r="B122" s="256"/>
      <c r="C122" s="259"/>
      <c r="D122" s="261"/>
      <c r="E122" s="261"/>
      <c r="F122" s="261"/>
      <c r="G122" s="261"/>
      <c r="H122" s="277"/>
      <c r="I122" s="275"/>
      <c r="J122" s="275"/>
      <c r="K122" s="275"/>
      <c r="L122" s="23" t="s">
        <v>32</v>
      </c>
      <c r="M122" s="25">
        <v>0</v>
      </c>
      <c r="N122" s="276"/>
      <c r="O122" s="184"/>
      <c r="P122" s="173"/>
      <c r="Q122" s="154"/>
      <c r="R122" s="115"/>
    </row>
    <row r="123" spans="1:18" s="27" customFormat="1" ht="16.5" customHeight="1">
      <c r="A123" s="254"/>
      <c r="B123" s="257"/>
      <c r="C123" s="260"/>
      <c r="D123" s="261"/>
      <c r="E123" s="261"/>
      <c r="F123" s="261"/>
      <c r="G123" s="261"/>
      <c r="H123" s="277"/>
      <c r="I123" s="275"/>
      <c r="J123" s="275"/>
      <c r="K123" s="275"/>
      <c r="L123" s="23" t="s">
        <v>33</v>
      </c>
      <c r="M123" s="25">
        <v>0</v>
      </c>
      <c r="N123" s="276"/>
      <c r="O123" s="185"/>
      <c r="P123" s="174"/>
      <c r="Q123" s="155"/>
      <c r="R123" s="115"/>
    </row>
    <row r="124" spans="1:18" s="27" customFormat="1" ht="16.5" customHeight="1">
      <c r="A124" s="254">
        <v>23</v>
      </c>
      <c r="B124" s="255">
        <v>60014</v>
      </c>
      <c r="C124" s="258">
        <v>6050</v>
      </c>
      <c r="D124" s="261" t="s">
        <v>76</v>
      </c>
      <c r="E124" s="261"/>
      <c r="F124" s="261"/>
      <c r="G124" s="261" t="s">
        <v>54</v>
      </c>
      <c r="H124" s="274">
        <v>2022</v>
      </c>
      <c r="I124" s="275">
        <v>476502</v>
      </c>
      <c r="J124" s="275">
        <v>0</v>
      </c>
      <c r="K124" s="275">
        <v>0</v>
      </c>
      <c r="L124" s="23" t="s">
        <v>29</v>
      </c>
      <c r="M124" s="19">
        <f>SUM(M125:M128)</f>
        <v>439602</v>
      </c>
      <c r="N124" s="276">
        <v>439602</v>
      </c>
      <c r="O124" s="183"/>
      <c r="P124" s="183"/>
      <c r="Q124" s="165"/>
      <c r="R124" s="115"/>
    </row>
    <row r="125" spans="1:18" s="27" customFormat="1" ht="16.5" customHeight="1">
      <c r="A125" s="254"/>
      <c r="B125" s="256"/>
      <c r="C125" s="259"/>
      <c r="D125" s="261"/>
      <c r="E125" s="261"/>
      <c r="F125" s="261"/>
      <c r="G125" s="261"/>
      <c r="H125" s="274"/>
      <c r="I125" s="275"/>
      <c r="J125" s="275"/>
      <c r="K125" s="275"/>
      <c r="L125" s="23" t="s">
        <v>30</v>
      </c>
      <c r="M125" s="25">
        <v>219801</v>
      </c>
      <c r="N125" s="276"/>
      <c r="O125" s="184"/>
      <c r="P125" s="173"/>
      <c r="Q125" s="154"/>
      <c r="R125" s="115"/>
    </row>
    <row r="126" spans="1:18" s="27" customFormat="1" ht="16.5" customHeight="1">
      <c r="A126" s="254"/>
      <c r="B126" s="256"/>
      <c r="C126" s="259"/>
      <c r="D126" s="261"/>
      <c r="E126" s="261"/>
      <c r="F126" s="261"/>
      <c r="G126" s="261"/>
      <c r="H126" s="277">
        <v>2024</v>
      </c>
      <c r="I126" s="275"/>
      <c r="J126" s="275"/>
      <c r="K126" s="275"/>
      <c r="L126" s="23" t="s">
        <v>31</v>
      </c>
      <c r="M126" s="25">
        <v>219801</v>
      </c>
      <c r="N126" s="276"/>
      <c r="O126" s="184"/>
      <c r="P126" s="173"/>
      <c r="Q126" s="154"/>
      <c r="R126" s="109">
        <f>SUM(M124+K124-I124)</f>
        <v>-36900</v>
      </c>
    </row>
    <row r="127" spans="1:18" s="27" customFormat="1" ht="16.5" customHeight="1">
      <c r="A127" s="254"/>
      <c r="B127" s="256"/>
      <c r="C127" s="259"/>
      <c r="D127" s="261"/>
      <c r="E127" s="261"/>
      <c r="F127" s="261"/>
      <c r="G127" s="261"/>
      <c r="H127" s="277"/>
      <c r="I127" s="275"/>
      <c r="J127" s="275"/>
      <c r="K127" s="275"/>
      <c r="L127" s="23" t="s">
        <v>32</v>
      </c>
      <c r="M127" s="25">
        <v>0</v>
      </c>
      <c r="N127" s="276"/>
      <c r="O127" s="184"/>
      <c r="P127" s="173"/>
      <c r="Q127" s="154"/>
      <c r="R127" s="115"/>
    </row>
    <row r="128" spans="1:18" s="27" customFormat="1" ht="16.5" customHeight="1">
      <c r="A128" s="254"/>
      <c r="B128" s="257"/>
      <c r="C128" s="260"/>
      <c r="D128" s="261"/>
      <c r="E128" s="261"/>
      <c r="F128" s="261"/>
      <c r="G128" s="261"/>
      <c r="H128" s="277"/>
      <c r="I128" s="275"/>
      <c r="J128" s="275"/>
      <c r="K128" s="275"/>
      <c r="L128" s="23" t="s">
        <v>33</v>
      </c>
      <c r="M128" s="25">
        <v>0</v>
      </c>
      <c r="N128" s="276"/>
      <c r="O128" s="185"/>
      <c r="P128" s="174"/>
      <c r="Q128" s="155"/>
      <c r="R128" s="115"/>
    </row>
    <row r="129" spans="1:18" s="27" customFormat="1" ht="16.5" customHeight="1">
      <c r="A129" s="254">
        <v>24</v>
      </c>
      <c r="B129" s="255">
        <v>60014</v>
      </c>
      <c r="C129" s="258">
        <v>6050</v>
      </c>
      <c r="D129" s="261" t="s">
        <v>77</v>
      </c>
      <c r="E129" s="261"/>
      <c r="F129" s="261"/>
      <c r="G129" s="261" t="s">
        <v>54</v>
      </c>
      <c r="H129" s="274">
        <v>2023</v>
      </c>
      <c r="I129" s="275">
        <f>SUM(J129+K129+M129)</f>
        <v>0</v>
      </c>
      <c r="J129" s="275">
        <v>0</v>
      </c>
      <c r="K129" s="275">
        <v>0</v>
      </c>
      <c r="L129" s="23" t="s">
        <v>29</v>
      </c>
      <c r="M129" s="19">
        <f>SUM(M130:M133)</f>
        <v>0</v>
      </c>
      <c r="N129" s="276">
        <v>0</v>
      </c>
      <c r="O129" s="183"/>
      <c r="P129" s="183"/>
      <c r="Q129" s="165"/>
      <c r="R129" s="115"/>
    </row>
    <row r="130" spans="1:18" s="27" customFormat="1" ht="16.5" customHeight="1">
      <c r="A130" s="254"/>
      <c r="B130" s="256"/>
      <c r="C130" s="259"/>
      <c r="D130" s="261"/>
      <c r="E130" s="261"/>
      <c r="F130" s="261"/>
      <c r="G130" s="261"/>
      <c r="H130" s="274"/>
      <c r="I130" s="275"/>
      <c r="J130" s="275"/>
      <c r="K130" s="275"/>
      <c r="L130" s="23" t="s">
        <v>30</v>
      </c>
      <c r="M130" s="25">
        <v>0</v>
      </c>
      <c r="N130" s="276"/>
      <c r="O130" s="184"/>
      <c r="P130" s="173"/>
      <c r="Q130" s="154"/>
      <c r="R130" s="115"/>
    </row>
    <row r="131" spans="1:18" s="27" customFormat="1" ht="16.5" customHeight="1">
      <c r="A131" s="254"/>
      <c r="B131" s="256"/>
      <c r="C131" s="259"/>
      <c r="D131" s="261"/>
      <c r="E131" s="261"/>
      <c r="F131" s="261"/>
      <c r="G131" s="261"/>
      <c r="H131" s="277">
        <v>2023</v>
      </c>
      <c r="I131" s="275"/>
      <c r="J131" s="275"/>
      <c r="K131" s="275"/>
      <c r="L131" s="23" t="s">
        <v>31</v>
      </c>
      <c r="M131" s="25">
        <v>0</v>
      </c>
      <c r="N131" s="276"/>
      <c r="O131" s="184"/>
      <c r="P131" s="173"/>
      <c r="Q131" s="154"/>
      <c r="R131" s="115"/>
    </row>
    <row r="132" spans="1:18" s="27" customFormat="1" ht="16.5" customHeight="1">
      <c r="A132" s="254"/>
      <c r="B132" s="256"/>
      <c r="C132" s="259"/>
      <c r="D132" s="261"/>
      <c r="E132" s="261"/>
      <c r="F132" s="261"/>
      <c r="G132" s="261"/>
      <c r="H132" s="277"/>
      <c r="I132" s="275"/>
      <c r="J132" s="275"/>
      <c r="K132" s="275"/>
      <c r="L132" s="23" t="s">
        <v>32</v>
      </c>
      <c r="M132" s="25">
        <v>0</v>
      </c>
      <c r="N132" s="276"/>
      <c r="O132" s="184"/>
      <c r="P132" s="173"/>
      <c r="Q132" s="154"/>
      <c r="R132" s="115"/>
    </row>
    <row r="133" spans="1:18" s="27" customFormat="1" ht="16.5" customHeight="1">
      <c r="A133" s="254"/>
      <c r="B133" s="257"/>
      <c r="C133" s="260"/>
      <c r="D133" s="261"/>
      <c r="E133" s="261"/>
      <c r="F133" s="261"/>
      <c r="G133" s="261"/>
      <c r="H133" s="277"/>
      <c r="I133" s="275"/>
      <c r="J133" s="275"/>
      <c r="K133" s="275"/>
      <c r="L133" s="23" t="s">
        <v>33</v>
      </c>
      <c r="M133" s="25">
        <v>0</v>
      </c>
      <c r="N133" s="276"/>
      <c r="O133" s="185"/>
      <c r="P133" s="174"/>
      <c r="Q133" s="155"/>
      <c r="R133" s="115"/>
    </row>
    <row r="134" spans="1:18" s="27" customFormat="1" ht="16.5" customHeight="1">
      <c r="A134" s="254">
        <v>25</v>
      </c>
      <c r="B134" s="255">
        <v>60014</v>
      </c>
      <c r="C134" s="258">
        <v>6050</v>
      </c>
      <c r="D134" s="261" t="s">
        <v>78</v>
      </c>
      <c r="E134" s="261"/>
      <c r="F134" s="261"/>
      <c r="G134" s="261" t="s">
        <v>54</v>
      </c>
      <c r="H134" s="274">
        <v>2022</v>
      </c>
      <c r="I134" s="275">
        <f>SUM(J134+K134+M134)</f>
        <v>135300</v>
      </c>
      <c r="J134" s="275">
        <v>0</v>
      </c>
      <c r="K134" s="275">
        <v>0</v>
      </c>
      <c r="L134" s="23" t="s">
        <v>29</v>
      </c>
      <c r="M134" s="19">
        <f>SUM(M135:M138)</f>
        <v>135300</v>
      </c>
      <c r="N134" s="276">
        <f>M135</f>
        <v>135300</v>
      </c>
      <c r="O134" s="183"/>
      <c r="P134" s="183"/>
      <c r="Q134" s="165"/>
      <c r="R134" s="115"/>
    </row>
    <row r="135" spans="1:18" s="27" customFormat="1" ht="16.5" customHeight="1">
      <c r="A135" s="254"/>
      <c r="B135" s="256"/>
      <c r="C135" s="259"/>
      <c r="D135" s="261"/>
      <c r="E135" s="261"/>
      <c r="F135" s="261"/>
      <c r="G135" s="261"/>
      <c r="H135" s="274"/>
      <c r="I135" s="275"/>
      <c r="J135" s="275"/>
      <c r="K135" s="275"/>
      <c r="L135" s="23" t="s">
        <v>30</v>
      </c>
      <c r="M135" s="25">
        <v>135300</v>
      </c>
      <c r="N135" s="276"/>
      <c r="O135" s="184"/>
      <c r="P135" s="173"/>
      <c r="Q135" s="154"/>
      <c r="R135" s="115"/>
    </row>
    <row r="136" spans="1:18" s="27" customFormat="1" ht="16.5" customHeight="1">
      <c r="A136" s="254"/>
      <c r="B136" s="256"/>
      <c r="C136" s="259"/>
      <c r="D136" s="261"/>
      <c r="E136" s="261"/>
      <c r="F136" s="261"/>
      <c r="G136" s="261"/>
      <c r="H136" s="277">
        <v>2023</v>
      </c>
      <c r="I136" s="275"/>
      <c r="J136" s="275"/>
      <c r="K136" s="275"/>
      <c r="L136" s="23" t="s">
        <v>31</v>
      </c>
      <c r="M136" s="25">
        <v>0</v>
      </c>
      <c r="N136" s="276"/>
      <c r="O136" s="184"/>
      <c r="P136" s="173"/>
      <c r="Q136" s="154"/>
      <c r="R136" s="115"/>
    </row>
    <row r="137" spans="1:18" s="27" customFormat="1" ht="16.5" customHeight="1">
      <c r="A137" s="254"/>
      <c r="B137" s="256"/>
      <c r="C137" s="259"/>
      <c r="D137" s="261"/>
      <c r="E137" s="261"/>
      <c r="F137" s="261"/>
      <c r="G137" s="261"/>
      <c r="H137" s="277"/>
      <c r="I137" s="275"/>
      <c r="J137" s="275"/>
      <c r="K137" s="275"/>
      <c r="L137" s="23" t="s">
        <v>32</v>
      </c>
      <c r="M137" s="25">
        <v>0</v>
      </c>
      <c r="N137" s="276"/>
      <c r="O137" s="184"/>
      <c r="P137" s="173"/>
      <c r="Q137" s="154"/>
      <c r="R137" s="115"/>
    </row>
    <row r="138" spans="1:18" s="27" customFormat="1" ht="16.5" customHeight="1">
      <c r="A138" s="254"/>
      <c r="B138" s="257"/>
      <c r="C138" s="260"/>
      <c r="D138" s="261"/>
      <c r="E138" s="261"/>
      <c r="F138" s="261"/>
      <c r="G138" s="261"/>
      <c r="H138" s="277"/>
      <c r="I138" s="275"/>
      <c r="J138" s="275"/>
      <c r="K138" s="275"/>
      <c r="L138" s="23" t="s">
        <v>33</v>
      </c>
      <c r="M138" s="25">
        <v>0</v>
      </c>
      <c r="N138" s="276"/>
      <c r="O138" s="185"/>
      <c r="P138" s="174"/>
      <c r="Q138" s="155"/>
      <c r="R138" s="115"/>
    </row>
    <row r="139" spans="1:18" s="27" customFormat="1" ht="16.5" customHeight="1">
      <c r="A139" s="254">
        <v>26</v>
      </c>
      <c r="B139" s="255">
        <v>60014</v>
      </c>
      <c r="C139" s="258">
        <v>6050</v>
      </c>
      <c r="D139" s="261" t="s">
        <v>79</v>
      </c>
      <c r="E139" s="261"/>
      <c r="F139" s="261"/>
      <c r="G139" s="261" t="s">
        <v>54</v>
      </c>
      <c r="H139" s="274">
        <v>2022</v>
      </c>
      <c r="I139" s="275">
        <f>SUM(J139+K139+M139)</f>
        <v>8929695.7199999988</v>
      </c>
      <c r="J139" s="275">
        <v>0</v>
      </c>
      <c r="K139" s="275">
        <v>1750000</v>
      </c>
      <c r="L139" s="121" t="s">
        <v>29</v>
      </c>
      <c r="M139" s="77">
        <f>SUM(M140:M143)</f>
        <v>7179695.7199999997</v>
      </c>
      <c r="N139" s="276">
        <v>8929695.7200000007</v>
      </c>
      <c r="O139" s="183"/>
      <c r="P139" s="183"/>
      <c r="Q139" s="166"/>
      <c r="R139" s="115"/>
    </row>
    <row r="140" spans="1:18" s="27" customFormat="1" ht="16.5" customHeight="1">
      <c r="A140" s="254"/>
      <c r="B140" s="256"/>
      <c r="C140" s="259"/>
      <c r="D140" s="261"/>
      <c r="E140" s="261"/>
      <c r="F140" s="261"/>
      <c r="G140" s="261"/>
      <c r="H140" s="274"/>
      <c r="I140" s="275"/>
      <c r="J140" s="275"/>
      <c r="K140" s="275"/>
      <c r="L140" s="121" t="s">
        <v>30</v>
      </c>
      <c r="M140" s="25">
        <v>2339847.86</v>
      </c>
      <c r="N140" s="276"/>
      <c r="O140" s="173"/>
      <c r="P140" s="173"/>
      <c r="Q140" s="154"/>
      <c r="R140" s="115"/>
    </row>
    <row r="141" spans="1:18" s="27" customFormat="1" ht="16.5" customHeight="1">
      <c r="A141" s="254"/>
      <c r="B141" s="256"/>
      <c r="C141" s="259"/>
      <c r="D141" s="261"/>
      <c r="E141" s="261"/>
      <c r="F141" s="261"/>
      <c r="G141" s="261"/>
      <c r="H141" s="277">
        <v>2023</v>
      </c>
      <c r="I141" s="275"/>
      <c r="J141" s="275"/>
      <c r="K141" s="275"/>
      <c r="L141" s="121" t="s">
        <v>31</v>
      </c>
      <c r="M141" s="25">
        <v>2339847.86</v>
      </c>
      <c r="N141" s="276"/>
      <c r="O141" s="173"/>
      <c r="P141" s="173"/>
      <c r="Q141" s="154"/>
      <c r="R141" s="115"/>
    </row>
    <row r="142" spans="1:18" s="27" customFormat="1" ht="16.5" customHeight="1">
      <c r="A142" s="254"/>
      <c r="B142" s="256"/>
      <c r="C142" s="259"/>
      <c r="D142" s="261"/>
      <c r="E142" s="261"/>
      <c r="F142" s="261"/>
      <c r="G142" s="261"/>
      <c r="H142" s="277"/>
      <c r="I142" s="275"/>
      <c r="J142" s="275"/>
      <c r="K142" s="275"/>
      <c r="L142" s="26" t="s">
        <v>32</v>
      </c>
      <c r="M142" s="25">
        <v>0</v>
      </c>
      <c r="N142" s="276"/>
      <c r="O142" s="173"/>
      <c r="P142" s="173"/>
      <c r="Q142" s="154"/>
      <c r="R142" s="115"/>
    </row>
    <row r="143" spans="1:18" s="27" customFormat="1" ht="16.5" customHeight="1">
      <c r="A143" s="254"/>
      <c r="B143" s="257"/>
      <c r="C143" s="260"/>
      <c r="D143" s="261"/>
      <c r="E143" s="261"/>
      <c r="F143" s="261"/>
      <c r="G143" s="261"/>
      <c r="H143" s="277"/>
      <c r="I143" s="275"/>
      <c r="J143" s="275"/>
      <c r="K143" s="275"/>
      <c r="L143" s="121" t="s">
        <v>55</v>
      </c>
      <c r="M143" s="25">
        <v>2500000</v>
      </c>
      <c r="N143" s="276"/>
      <c r="O143" s="174"/>
      <c r="P143" s="174"/>
      <c r="Q143" s="155"/>
      <c r="R143" s="115"/>
    </row>
    <row r="144" spans="1:18" s="27" customFormat="1" ht="16.5" customHeight="1">
      <c r="A144" s="254">
        <v>27</v>
      </c>
      <c r="B144" s="255">
        <v>60014</v>
      </c>
      <c r="C144" s="258">
        <v>6050</v>
      </c>
      <c r="D144" s="261" t="s">
        <v>80</v>
      </c>
      <c r="E144" s="261"/>
      <c r="F144" s="261"/>
      <c r="G144" s="261" t="s">
        <v>424</v>
      </c>
      <c r="H144" s="274">
        <v>2022</v>
      </c>
      <c r="I144" s="275">
        <f>SUM(J144+K144+M144)</f>
        <v>7111780.0500000007</v>
      </c>
      <c r="J144" s="275">
        <v>0</v>
      </c>
      <c r="K144" s="275">
        <v>2470000</v>
      </c>
      <c r="L144" s="23" t="s">
        <v>29</v>
      </c>
      <c r="M144" s="19">
        <f>SUM(M145:M148)</f>
        <v>4641780.0500000007</v>
      </c>
      <c r="N144" s="276">
        <v>7111780.0499999998</v>
      </c>
      <c r="O144" s="183"/>
      <c r="P144" s="183"/>
      <c r="Q144" s="165"/>
      <c r="R144" s="115"/>
    </row>
    <row r="145" spans="1:18" s="27" customFormat="1" ht="16.5" customHeight="1">
      <c r="A145" s="254"/>
      <c r="B145" s="256"/>
      <c r="C145" s="259"/>
      <c r="D145" s="261"/>
      <c r="E145" s="261"/>
      <c r="F145" s="261"/>
      <c r="G145" s="261"/>
      <c r="H145" s="274"/>
      <c r="I145" s="275"/>
      <c r="J145" s="275"/>
      <c r="K145" s="275"/>
      <c r="L145" s="23" t="s">
        <v>30</v>
      </c>
      <c r="M145" s="25">
        <v>2271296.4300000002</v>
      </c>
      <c r="N145" s="276"/>
      <c r="O145" s="173"/>
      <c r="P145" s="173"/>
      <c r="Q145" s="154"/>
      <c r="R145" s="115"/>
    </row>
    <row r="146" spans="1:18" s="27" customFormat="1" ht="16.5" customHeight="1">
      <c r="A146" s="254"/>
      <c r="B146" s="256"/>
      <c r="C146" s="259"/>
      <c r="D146" s="261"/>
      <c r="E146" s="261"/>
      <c r="F146" s="261"/>
      <c r="G146" s="261"/>
      <c r="H146" s="277">
        <v>2023</v>
      </c>
      <c r="I146" s="275"/>
      <c r="J146" s="275"/>
      <c r="K146" s="275"/>
      <c r="L146" s="23" t="s">
        <v>31</v>
      </c>
      <c r="M146" s="25">
        <v>2370483.62</v>
      </c>
      <c r="N146" s="276"/>
      <c r="O146" s="173"/>
      <c r="P146" s="173"/>
      <c r="Q146" s="154"/>
      <c r="R146" s="115"/>
    </row>
    <row r="147" spans="1:18" s="27" customFormat="1" ht="16.5" customHeight="1">
      <c r="A147" s="254"/>
      <c r="B147" s="256"/>
      <c r="C147" s="259"/>
      <c r="D147" s="261"/>
      <c r="E147" s="261"/>
      <c r="F147" s="261"/>
      <c r="G147" s="261"/>
      <c r="H147" s="277"/>
      <c r="I147" s="275"/>
      <c r="J147" s="275"/>
      <c r="K147" s="275"/>
      <c r="L147" s="26" t="s">
        <v>32</v>
      </c>
      <c r="M147" s="28">
        <v>0</v>
      </c>
      <c r="N147" s="276"/>
      <c r="O147" s="173"/>
      <c r="P147" s="173"/>
      <c r="Q147" s="154"/>
      <c r="R147" s="115"/>
    </row>
    <row r="148" spans="1:18" s="27" customFormat="1" ht="16.5" customHeight="1">
      <c r="A148" s="254"/>
      <c r="B148" s="257"/>
      <c r="C148" s="260"/>
      <c r="D148" s="261"/>
      <c r="E148" s="261"/>
      <c r="F148" s="261"/>
      <c r="G148" s="261"/>
      <c r="H148" s="277"/>
      <c r="I148" s="275"/>
      <c r="J148" s="275"/>
      <c r="K148" s="275"/>
      <c r="L148" s="23" t="s">
        <v>55</v>
      </c>
      <c r="M148" s="25">
        <v>0</v>
      </c>
      <c r="N148" s="276"/>
      <c r="O148" s="174"/>
      <c r="P148" s="174"/>
      <c r="Q148" s="155"/>
      <c r="R148" s="115"/>
    </row>
    <row r="149" spans="1:18" s="27" customFormat="1" ht="16.5" customHeight="1">
      <c r="A149" s="254">
        <v>28</v>
      </c>
      <c r="B149" s="255">
        <v>60014</v>
      </c>
      <c r="C149" s="258">
        <v>6050</v>
      </c>
      <c r="D149" s="261" t="s">
        <v>81</v>
      </c>
      <c r="E149" s="261"/>
      <c r="F149" s="261"/>
      <c r="G149" s="261" t="s">
        <v>54</v>
      </c>
      <c r="H149" s="274">
        <v>2022</v>
      </c>
      <c r="I149" s="275">
        <f>SUM(J149+K149+M149)</f>
        <v>7056496.6300000008</v>
      </c>
      <c r="J149" s="275">
        <v>0</v>
      </c>
      <c r="K149" s="275">
        <v>3243621.49</v>
      </c>
      <c r="L149" s="121" t="s">
        <v>29</v>
      </c>
      <c r="M149" s="77">
        <f>SUM(M150:M153)</f>
        <v>3812875.14</v>
      </c>
      <c r="N149" s="276">
        <v>7056496.6299999999</v>
      </c>
      <c r="O149" s="183"/>
      <c r="P149" s="183"/>
      <c r="Q149" s="166"/>
      <c r="R149" s="115"/>
    </row>
    <row r="150" spans="1:18" s="27" customFormat="1" ht="16.5" customHeight="1">
      <c r="A150" s="254"/>
      <c r="B150" s="256"/>
      <c r="C150" s="259"/>
      <c r="D150" s="261"/>
      <c r="E150" s="261"/>
      <c r="F150" s="261"/>
      <c r="G150" s="261"/>
      <c r="H150" s="274"/>
      <c r="I150" s="275"/>
      <c r="J150" s="275"/>
      <c r="K150" s="275"/>
      <c r="L150" s="121" t="s">
        <v>30</v>
      </c>
      <c r="M150" s="25">
        <v>1906437.57</v>
      </c>
      <c r="N150" s="276"/>
      <c r="O150" s="173"/>
      <c r="P150" s="173"/>
      <c r="Q150" s="154"/>
      <c r="R150" s="115"/>
    </row>
    <row r="151" spans="1:18" s="27" customFormat="1" ht="16.5" customHeight="1">
      <c r="A151" s="254"/>
      <c r="B151" s="256"/>
      <c r="C151" s="259"/>
      <c r="D151" s="261"/>
      <c r="E151" s="261"/>
      <c r="F151" s="261"/>
      <c r="G151" s="261"/>
      <c r="H151" s="277">
        <v>2023</v>
      </c>
      <c r="I151" s="275"/>
      <c r="J151" s="275"/>
      <c r="K151" s="275"/>
      <c r="L151" s="121" t="s">
        <v>31</v>
      </c>
      <c r="M151" s="25">
        <v>1906437.57</v>
      </c>
      <c r="N151" s="276"/>
      <c r="O151" s="173"/>
      <c r="P151" s="173"/>
      <c r="Q151" s="154"/>
      <c r="R151" s="115"/>
    </row>
    <row r="152" spans="1:18" s="27" customFormat="1" ht="16.5" customHeight="1">
      <c r="A152" s="254"/>
      <c r="B152" s="256"/>
      <c r="C152" s="259"/>
      <c r="D152" s="261"/>
      <c r="E152" s="261"/>
      <c r="F152" s="261"/>
      <c r="G152" s="261"/>
      <c r="H152" s="277"/>
      <c r="I152" s="275"/>
      <c r="J152" s="275"/>
      <c r="K152" s="275"/>
      <c r="L152" s="26" t="s">
        <v>32</v>
      </c>
      <c r="M152" s="25">
        <v>0</v>
      </c>
      <c r="N152" s="276"/>
      <c r="O152" s="173"/>
      <c r="P152" s="173"/>
      <c r="Q152" s="154"/>
      <c r="R152" s="115"/>
    </row>
    <row r="153" spans="1:18" s="27" customFormat="1" ht="16.5" customHeight="1">
      <c r="A153" s="254"/>
      <c r="B153" s="257"/>
      <c r="C153" s="260"/>
      <c r="D153" s="261"/>
      <c r="E153" s="261"/>
      <c r="F153" s="261"/>
      <c r="G153" s="261"/>
      <c r="H153" s="277"/>
      <c r="I153" s="275"/>
      <c r="J153" s="275"/>
      <c r="K153" s="275"/>
      <c r="L153" s="121" t="s">
        <v>55</v>
      </c>
      <c r="M153" s="25">
        <v>0</v>
      </c>
      <c r="N153" s="276"/>
      <c r="O153" s="174"/>
      <c r="P153" s="174"/>
      <c r="Q153" s="155"/>
      <c r="R153" s="115"/>
    </row>
    <row r="154" spans="1:18" s="7" customFormat="1" ht="16.5" customHeight="1">
      <c r="A154" s="254">
        <v>29</v>
      </c>
      <c r="B154" s="270">
        <v>60014</v>
      </c>
      <c r="C154" s="264">
        <v>6050</v>
      </c>
      <c r="D154" s="267" t="s">
        <v>82</v>
      </c>
      <c r="E154" s="267"/>
      <c r="F154" s="267"/>
      <c r="G154" s="267" t="s">
        <v>54</v>
      </c>
      <c r="H154" s="268">
        <v>2022</v>
      </c>
      <c r="I154" s="269">
        <f>SUM(J154+K154+M154)+1000000+782750+782750</f>
        <v>2565500</v>
      </c>
      <c r="J154" s="269">
        <v>0</v>
      </c>
      <c r="K154" s="269">
        <v>0</v>
      </c>
      <c r="L154" s="65" t="s">
        <v>29</v>
      </c>
      <c r="M154" s="93">
        <f>SUM(M155:M158)</f>
        <v>0</v>
      </c>
      <c r="N154" s="262">
        <f>M155+M157+K154</f>
        <v>0</v>
      </c>
      <c r="O154" s="179"/>
      <c r="P154" s="179"/>
      <c r="Q154" s="168"/>
      <c r="R154" s="113"/>
    </row>
    <row r="155" spans="1:18" s="7" customFormat="1" ht="16.5" customHeight="1">
      <c r="A155" s="254"/>
      <c r="B155" s="271"/>
      <c r="C155" s="265"/>
      <c r="D155" s="267"/>
      <c r="E155" s="267"/>
      <c r="F155" s="267"/>
      <c r="G155" s="267"/>
      <c r="H155" s="268"/>
      <c r="I155" s="269"/>
      <c r="J155" s="269"/>
      <c r="K155" s="269"/>
      <c r="L155" s="65" t="s">
        <v>30</v>
      </c>
      <c r="M155" s="73">
        <v>0</v>
      </c>
      <c r="N155" s="262"/>
      <c r="O155" s="173"/>
      <c r="P155" s="173"/>
      <c r="Q155" s="154"/>
      <c r="R155" s="113"/>
    </row>
    <row r="156" spans="1:18" s="7" customFormat="1" ht="16.5" customHeight="1">
      <c r="A156" s="254"/>
      <c r="B156" s="271"/>
      <c r="C156" s="265"/>
      <c r="D156" s="267"/>
      <c r="E156" s="267"/>
      <c r="F156" s="267"/>
      <c r="G156" s="267"/>
      <c r="H156" s="263">
        <v>2024</v>
      </c>
      <c r="I156" s="269"/>
      <c r="J156" s="269"/>
      <c r="K156" s="269"/>
      <c r="L156" s="65" t="s">
        <v>31</v>
      </c>
      <c r="M156" s="73">
        <v>0</v>
      </c>
      <c r="N156" s="262"/>
      <c r="O156" s="173"/>
      <c r="P156" s="173"/>
      <c r="Q156" s="154"/>
      <c r="R156" s="109">
        <f>SUM(M154+K154-I154)</f>
        <v>-2565500</v>
      </c>
    </row>
    <row r="157" spans="1:18" s="7" customFormat="1" ht="16.5" customHeight="1">
      <c r="A157" s="254"/>
      <c r="B157" s="271"/>
      <c r="C157" s="265"/>
      <c r="D157" s="267"/>
      <c r="E157" s="267"/>
      <c r="F157" s="267"/>
      <c r="G157" s="267"/>
      <c r="H157" s="263"/>
      <c r="I157" s="269"/>
      <c r="J157" s="269"/>
      <c r="K157" s="269"/>
      <c r="L157" s="94" t="s">
        <v>32</v>
      </c>
      <c r="M157" s="95">
        <v>0</v>
      </c>
      <c r="N157" s="262"/>
      <c r="O157" s="173"/>
      <c r="P157" s="173"/>
      <c r="Q157" s="154"/>
      <c r="R157" s="113"/>
    </row>
    <row r="158" spans="1:18" s="7" customFormat="1" ht="16.5" customHeight="1">
      <c r="A158" s="254"/>
      <c r="B158" s="272"/>
      <c r="C158" s="266"/>
      <c r="D158" s="267"/>
      <c r="E158" s="267"/>
      <c r="F158" s="267"/>
      <c r="G158" s="267"/>
      <c r="H158" s="263"/>
      <c r="I158" s="269"/>
      <c r="J158" s="269"/>
      <c r="K158" s="269"/>
      <c r="L158" s="65" t="s">
        <v>55</v>
      </c>
      <c r="M158" s="73">
        <v>0</v>
      </c>
      <c r="N158" s="262"/>
      <c r="O158" s="174"/>
      <c r="P158" s="174"/>
      <c r="Q158" s="155"/>
      <c r="R158" s="113"/>
    </row>
    <row r="159" spans="1:18" s="7" customFormat="1" ht="16.5" customHeight="1">
      <c r="A159" s="254">
        <v>30</v>
      </c>
      <c r="B159" s="270">
        <v>60014</v>
      </c>
      <c r="C159" s="264">
        <v>6050</v>
      </c>
      <c r="D159" s="267" t="s">
        <v>411</v>
      </c>
      <c r="E159" s="267"/>
      <c r="F159" s="267"/>
      <c r="G159" s="267" t="s">
        <v>54</v>
      </c>
      <c r="H159" s="268">
        <v>2020</v>
      </c>
      <c r="I159" s="269">
        <f>SUM(J159+K159+M159)</f>
        <v>2378219.52</v>
      </c>
      <c r="J159" s="269">
        <v>0</v>
      </c>
      <c r="K159" s="269">
        <v>730012.42</v>
      </c>
      <c r="L159" s="107" t="s">
        <v>29</v>
      </c>
      <c r="M159" s="108">
        <f>SUM(M160:M163)</f>
        <v>1648207.1</v>
      </c>
      <c r="N159" s="262">
        <v>2378219.52</v>
      </c>
      <c r="O159" s="179"/>
      <c r="P159" s="179"/>
      <c r="Q159" s="167"/>
      <c r="R159" s="113"/>
    </row>
    <row r="160" spans="1:18" s="7" customFormat="1" ht="16.5" customHeight="1">
      <c r="A160" s="254"/>
      <c r="B160" s="271"/>
      <c r="C160" s="265"/>
      <c r="D160" s="267"/>
      <c r="E160" s="267"/>
      <c r="F160" s="267"/>
      <c r="G160" s="267"/>
      <c r="H160" s="268"/>
      <c r="I160" s="269"/>
      <c r="J160" s="269"/>
      <c r="K160" s="269"/>
      <c r="L160" s="107" t="s">
        <v>30</v>
      </c>
      <c r="M160" s="73">
        <v>824103.55</v>
      </c>
      <c r="N160" s="262"/>
      <c r="O160" s="173"/>
      <c r="P160" s="173"/>
      <c r="Q160" s="154"/>
      <c r="R160" s="113"/>
    </row>
    <row r="161" spans="1:18" s="7" customFormat="1" ht="16.5" customHeight="1">
      <c r="A161" s="254"/>
      <c r="B161" s="271"/>
      <c r="C161" s="265"/>
      <c r="D161" s="267"/>
      <c r="E161" s="267"/>
      <c r="F161" s="267"/>
      <c r="G161" s="267"/>
      <c r="H161" s="263">
        <v>2023</v>
      </c>
      <c r="I161" s="269"/>
      <c r="J161" s="269"/>
      <c r="K161" s="269"/>
      <c r="L161" s="107" t="s">
        <v>31</v>
      </c>
      <c r="M161" s="73">
        <v>824103.55</v>
      </c>
      <c r="N161" s="262"/>
      <c r="O161" s="173"/>
      <c r="P161" s="173"/>
      <c r="Q161" s="154"/>
      <c r="R161" s="113"/>
    </row>
    <row r="162" spans="1:18" s="7" customFormat="1" ht="16.5" customHeight="1">
      <c r="A162" s="254"/>
      <c r="B162" s="271"/>
      <c r="C162" s="265"/>
      <c r="D162" s="267"/>
      <c r="E162" s="267"/>
      <c r="F162" s="267"/>
      <c r="G162" s="267"/>
      <c r="H162" s="263"/>
      <c r="I162" s="269"/>
      <c r="J162" s="269"/>
      <c r="K162" s="269"/>
      <c r="L162" s="94" t="s">
        <v>32</v>
      </c>
      <c r="M162" s="73">
        <v>0</v>
      </c>
      <c r="N162" s="262"/>
      <c r="O162" s="173"/>
      <c r="P162" s="173"/>
      <c r="Q162" s="154"/>
      <c r="R162" s="113"/>
    </row>
    <row r="163" spans="1:18" s="7" customFormat="1" ht="16.5" customHeight="1">
      <c r="A163" s="254"/>
      <c r="B163" s="272"/>
      <c r="C163" s="266"/>
      <c r="D163" s="267"/>
      <c r="E163" s="267"/>
      <c r="F163" s="267"/>
      <c r="G163" s="267"/>
      <c r="H163" s="263"/>
      <c r="I163" s="269"/>
      <c r="J163" s="269"/>
      <c r="K163" s="269"/>
      <c r="L163" s="107" t="s">
        <v>55</v>
      </c>
      <c r="M163" s="73">
        <v>0</v>
      </c>
      <c r="N163" s="262"/>
      <c r="O163" s="174"/>
      <c r="P163" s="174"/>
      <c r="Q163" s="155"/>
      <c r="R163" s="113"/>
    </row>
    <row r="164" spans="1:18" s="27" customFormat="1" ht="16.5" customHeight="1">
      <c r="A164" s="254">
        <v>31</v>
      </c>
      <c r="B164" s="255">
        <v>60014</v>
      </c>
      <c r="C164" s="258">
        <v>6050</v>
      </c>
      <c r="D164" s="261" t="s">
        <v>83</v>
      </c>
      <c r="E164" s="261"/>
      <c r="F164" s="261"/>
      <c r="G164" s="261" t="s">
        <v>54</v>
      </c>
      <c r="H164" s="274">
        <v>2023</v>
      </c>
      <c r="I164" s="275">
        <f>SUM(J164+K164+M164)</f>
        <v>1300000</v>
      </c>
      <c r="J164" s="275">
        <v>0</v>
      </c>
      <c r="K164" s="275">
        <v>0</v>
      </c>
      <c r="L164" s="23" t="s">
        <v>29</v>
      </c>
      <c r="M164" s="19">
        <f>SUM(M165:M168)</f>
        <v>1300000</v>
      </c>
      <c r="N164" s="276">
        <v>0</v>
      </c>
      <c r="O164" s="183"/>
      <c r="P164" s="183"/>
      <c r="Q164" s="165"/>
      <c r="R164" s="115"/>
    </row>
    <row r="165" spans="1:18" s="27" customFormat="1" ht="16.5" customHeight="1">
      <c r="A165" s="254"/>
      <c r="B165" s="256"/>
      <c r="C165" s="259"/>
      <c r="D165" s="261"/>
      <c r="E165" s="261"/>
      <c r="F165" s="261"/>
      <c r="G165" s="261"/>
      <c r="H165" s="274"/>
      <c r="I165" s="275"/>
      <c r="J165" s="275"/>
      <c r="K165" s="275"/>
      <c r="L165" s="23" t="s">
        <v>30</v>
      </c>
      <c r="M165" s="25">
        <v>650000</v>
      </c>
      <c r="N165" s="276"/>
      <c r="O165" s="184"/>
      <c r="P165" s="173"/>
      <c r="Q165" s="154"/>
      <c r="R165" s="115"/>
    </row>
    <row r="166" spans="1:18" s="27" customFormat="1" ht="16.5" customHeight="1">
      <c r="A166" s="254"/>
      <c r="B166" s="256"/>
      <c r="C166" s="259"/>
      <c r="D166" s="261"/>
      <c r="E166" s="261"/>
      <c r="F166" s="261"/>
      <c r="G166" s="261"/>
      <c r="H166" s="277">
        <v>2023</v>
      </c>
      <c r="I166" s="275"/>
      <c r="J166" s="275"/>
      <c r="K166" s="275"/>
      <c r="L166" s="23" t="s">
        <v>31</v>
      </c>
      <c r="M166" s="25">
        <v>650000</v>
      </c>
      <c r="N166" s="276"/>
      <c r="O166" s="184"/>
      <c r="P166" s="173"/>
      <c r="Q166" s="154"/>
      <c r="R166" s="115"/>
    </row>
    <row r="167" spans="1:18" s="27" customFormat="1" ht="16.5" customHeight="1">
      <c r="A167" s="254"/>
      <c r="B167" s="256"/>
      <c r="C167" s="259"/>
      <c r="D167" s="261"/>
      <c r="E167" s="261"/>
      <c r="F167" s="261"/>
      <c r="G167" s="261"/>
      <c r="H167" s="277"/>
      <c r="I167" s="275"/>
      <c r="J167" s="275"/>
      <c r="K167" s="275"/>
      <c r="L167" s="23" t="s">
        <v>32</v>
      </c>
      <c r="M167" s="25">
        <v>0</v>
      </c>
      <c r="N167" s="276"/>
      <c r="O167" s="184"/>
      <c r="P167" s="173"/>
      <c r="Q167" s="154"/>
      <c r="R167" s="115"/>
    </row>
    <row r="168" spans="1:18" s="27" customFormat="1" ht="16.5" customHeight="1">
      <c r="A168" s="254"/>
      <c r="B168" s="257"/>
      <c r="C168" s="260"/>
      <c r="D168" s="261"/>
      <c r="E168" s="261"/>
      <c r="F168" s="261"/>
      <c r="G168" s="261"/>
      <c r="H168" s="277"/>
      <c r="I168" s="275"/>
      <c r="J168" s="275"/>
      <c r="K168" s="275"/>
      <c r="L168" s="23" t="s">
        <v>33</v>
      </c>
      <c r="M168" s="25">
        <v>0</v>
      </c>
      <c r="N168" s="276"/>
      <c r="O168" s="185"/>
      <c r="P168" s="174"/>
      <c r="Q168" s="155"/>
      <c r="R168" s="115"/>
    </row>
    <row r="169" spans="1:18" s="7" customFormat="1" ht="16.5" customHeight="1">
      <c r="A169" s="254">
        <v>32</v>
      </c>
      <c r="B169" s="270">
        <v>60014</v>
      </c>
      <c r="C169" s="264">
        <v>6050</v>
      </c>
      <c r="D169" s="267" t="s">
        <v>84</v>
      </c>
      <c r="E169" s="267"/>
      <c r="F169" s="267"/>
      <c r="G169" s="267" t="s">
        <v>54</v>
      </c>
      <c r="H169" s="268">
        <v>2023</v>
      </c>
      <c r="I169" s="269">
        <f>SUM(J169+K169+M169)</f>
        <v>200000</v>
      </c>
      <c r="J169" s="269">
        <v>0</v>
      </c>
      <c r="K169" s="269">
        <v>0</v>
      </c>
      <c r="L169" s="65" t="s">
        <v>29</v>
      </c>
      <c r="M169" s="93">
        <f>SUM(M170:M173)</f>
        <v>200000</v>
      </c>
      <c r="N169" s="262">
        <v>0</v>
      </c>
      <c r="O169" s="179"/>
      <c r="P169" s="179"/>
      <c r="Q169" s="168"/>
      <c r="R169" s="113"/>
    </row>
    <row r="170" spans="1:18" s="7" customFormat="1" ht="16.5" customHeight="1">
      <c r="A170" s="254"/>
      <c r="B170" s="271"/>
      <c r="C170" s="265"/>
      <c r="D170" s="267"/>
      <c r="E170" s="267"/>
      <c r="F170" s="267"/>
      <c r="G170" s="267"/>
      <c r="H170" s="268"/>
      <c r="I170" s="269"/>
      <c r="J170" s="269"/>
      <c r="K170" s="269"/>
      <c r="L170" s="65" t="s">
        <v>30</v>
      </c>
      <c r="M170" s="73">
        <v>100000</v>
      </c>
      <c r="N170" s="262"/>
      <c r="O170" s="180"/>
      <c r="P170" s="173"/>
      <c r="Q170" s="154"/>
      <c r="R170" s="113"/>
    </row>
    <row r="171" spans="1:18" s="7" customFormat="1" ht="16.5" customHeight="1">
      <c r="A171" s="254"/>
      <c r="B171" s="271"/>
      <c r="C171" s="265"/>
      <c r="D171" s="267"/>
      <c r="E171" s="267"/>
      <c r="F171" s="267"/>
      <c r="G171" s="267"/>
      <c r="H171" s="263">
        <v>2023</v>
      </c>
      <c r="I171" s="269"/>
      <c r="J171" s="269"/>
      <c r="K171" s="269"/>
      <c r="L171" s="65" t="s">
        <v>31</v>
      </c>
      <c r="M171" s="73">
        <v>100000</v>
      </c>
      <c r="N171" s="262"/>
      <c r="O171" s="180"/>
      <c r="P171" s="173"/>
      <c r="Q171" s="154"/>
      <c r="R171" s="116"/>
    </row>
    <row r="172" spans="1:18" s="7" customFormat="1" ht="16.5" customHeight="1">
      <c r="A172" s="254"/>
      <c r="B172" s="271"/>
      <c r="C172" s="265"/>
      <c r="D172" s="267"/>
      <c r="E172" s="267"/>
      <c r="F172" s="267"/>
      <c r="G172" s="267"/>
      <c r="H172" s="263"/>
      <c r="I172" s="269"/>
      <c r="J172" s="269"/>
      <c r="K172" s="269"/>
      <c r="L172" s="65" t="s">
        <v>32</v>
      </c>
      <c r="M172" s="73">
        <v>0</v>
      </c>
      <c r="N172" s="262"/>
      <c r="O172" s="180"/>
      <c r="P172" s="173"/>
      <c r="Q172" s="154"/>
      <c r="R172" s="113"/>
    </row>
    <row r="173" spans="1:18" s="7" customFormat="1" ht="16.5" customHeight="1">
      <c r="A173" s="254"/>
      <c r="B173" s="272"/>
      <c r="C173" s="266"/>
      <c r="D173" s="267"/>
      <c r="E173" s="267"/>
      <c r="F173" s="267"/>
      <c r="G173" s="267"/>
      <c r="H173" s="263"/>
      <c r="I173" s="269"/>
      <c r="J173" s="269"/>
      <c r="K173" s="269"/>
      <c r="L173" s="65" t="s">
        <v>33</v>
      </c>
      <c r="M173" s="73">
        <v>0</v>
      </c>
      <c r="N173" s="262"/>
      <c r="O173" s="181"/>
      <c r="P173" s="174"/>
      <c r="Q173" s="155"/>
      <c r="R173" s="113"/>
    </row>
    <row r="174" spans="1:18" s="27" customFormat="1" ht="16.5" customHeight="1">
      <c r="A174" s="254">
        <v>33</v>
      </c>
      <c r="B174" s="255">
        <v>60014</v>
      </c>
      <c r="C174" s="258">
        <v>6050</v>
      </c>
      <c r="D174" s="261" t="s">
        <v>85</v>
      </c>
      <c r="E174" s="261"/>
      <c r="F174" s="261"/>
      <c r="G174" s="261" t="s">
        <v>54</v>
      </c>
      <c r="H174" s="274">
        <v>2022</v>
      </c>
      <c r="I174" s="275">
        <f>SUM(J174+K174+M174)</f>
        <v>387327</v>
      </c>
      <c r="J174" s="275">
        <v>91020</v>
      </c>
      <c r="K174" s="275">
        <v>0</v>
      </c>
      <c r="L174" s="23" t="s">
        <v>29</v>
      </c>
      <c r="M174" s="19">
        <f>SUM(M175:M178)</f>
        <v>296307</v>
      </c>
      <c r="N174" s="276">
        <v>296307</v>
      </c>
      <c r="O174" s="183"/>
      <c r="P174" s="183"/>
      <c r="Q174" s="165"/>
      <c r="R174" s="115"/>
    </row>
    <row r="175" spans="1:18" s="27" customFormat="1" ht="16.5" customHeight="1">
      <c r="A175" s="254"/>
      <c r="B175" s="256"/>
      <c r="C175" s="259"/>
      <c r="D175" s="261"/>
      <c r="E175" s="261"/>
      <c r="F175" s="261"/>
      <c r="G175" s="261"/>
      <c r="H175" s="274"/>
      <c r="I175" s="275"/>
      <c r="J175" s="275"/>
      <c r="K175" s="275"/>
      <c r="L175" s="23" t="s">
        <v>30</v>
      </c>
      <c r="M175" s="25">
        <v>148153.5</v>
      </c>
      <c r="N175" s="276"/>
      <c r="O175" s="184"/>
      <c r="P175" s="173"/>
      <c r="Q175" s="154"/>
      <c r="R175" s="115"/>
    </row>
    <row r="176" spans="1:18" s="27" customFormat="1" ht="16.5" customHeight="1">
      <c r="A176" s="254"/>
      <c r="B176" s="256"/>
      <c r="C176" s="259"/>
      <c r="D176" s="261"/>
      <c r="E176" s="261"/>
      <c r="F176" s="261"/>
      <c r="G176" s="261"/>
      <c r="H176" s="277">
        <v>2023</v>
      </c>
      <c r="I176" s="275"/>
      <c r="J176" s="275"/>
      <c r="K176" s="275"/>
      <c r="L176" s="23" t="s">
        <v>31</v>
      </c>
      <c r="M176" s="25">
        <v>148153.5</v>
      </c>
      <c r="N176" s="276"/>
      <c r="O176" s="184"/>
      <c r="P176" s="173"/>
      <c r="Q176" s="154"/>
      <c r="R176" s="115"/>
    </row>
    <row r="177" spans="1:18" s="27" customFormat="1" ht="16.5" customHeight="1">
      <c r="A177" s="254"/>
      <c r="B177" s="256"/>
      <c r="C177" s="259"/>
      <c r="D177" s="261"/>
      <c r="E177" s="261"/>
      <c r="F177" s="261"/>
      <c r="G177" s="261"/>
      <c r="H177" s="277"/>
      <c r="I177" s="275"/>
      <c r="J177" s="275"/>
      <c r="K177" s="275"/>
      <c r="L177" s="23" t="s">
        <v>32</v>
      </c>
      <c r="M177" s="25">
        <v>0</v>
      </c>
      <c r="N177" s="276"/>
      <c r="O177" s="184"/>
      <c r="P177" s="173"/>
      <c r="Q177" s="154"/>
      <c r="R177" s="115"/>
    </row>
    <row r="178" spans="1:18" s="27" customFormat="1" ht="16.5" customHeight="1">
      <c r="A178" s="254"/>
      <c r="B178" s="257"/>
      <c r="C178" s="260"/>
      <c r="D178" s="261"/>
      <c r="E178" s="261"/>
      <c r="F178" s="261"/>
      <c r="G178" s="261"/>
      <c r="H178" s="277"/>
      <c r="I178" s="275"/>
      <c r="J178" s="275"/>
      <c r="K178" s="275"/>
      <c r="L178" s="23" t="s">
        <v>33</v>
      </c>
      <c r="M178" s="25">
        <v>0</v>
      </c>
      <c r="N178" s="276"/>
      <c r="O178" s="185"/>
      <c r="P178" s="174"/>
      <c r="Q178" s="155"/>
      <c r="R178" s="115"/>
    </row>
    <row r="179" spans="1:18" s="27" customFormat="1" ht="16.5" customHeight="1">
      <c r="A179" s="254">
        <v>34</v>
      </c>
      <c r="B179" s="255">
        <v>60014</v>
      </c>
      <c r="C179" s="258">
        <v>6050</v>
      </c>
      <c r="D179" s="261" t="s">
        <v>86</v>
      </c>
      <c r="E179" s="261"/>
      <c r="F179" s="261"/>
      <c r="G179" s="261" t="s">
        <v>424</v>
      </c>
      <c r="H179" s="274">
        <v>2022</v>
      </c>
      <c r="I179" s="381">
        <f>SUM(J179+K179+M179)</f>
        <v>350550</v>
      </c>
      <c r="J179" s="275">
        <v>31980</v>
      </c>
      <c r="K179" s="275">
        <v>0</v>
      </c>
      <c r="L179" s="23" t="s">
        <v>29</v>
      </c>
      <c r="M179" s="19">
        <f>SUM(M180:M183)</f>
        <v>318570</v>
      </c>
      <c r="N179" s="276">
        <v>318570</v>
      </c>
      <c r="O179" s="183"/>
      <c r="P179" s="183"/>
      <c r="Q179" s="165"/>
      <c r="R179" s="115"/>
    </row>
    <row r="180" spans="1:18" s="27" customFormat="1" ht="16.5" customHeight="1">
      <c r="A180" s="254"/>
      <c r="B180" s="256"/>
      <c r="C180" s="259"/>
      <c r="D180" s="261"/>
      <c r="E180" s="261"/>
      <c r="F180" s="261"/>
      <c r="G180" s="261"/>
      <c r="H180" s="274"/>
      <c r="I180" s="382"/>
      <c r="J180" s="275"/>
      <c r="K180" s="275"/>
      <c r="L180" s="23" t="s">
        <v>30</v>
      </c>
      <c r="M180" s="25">
        <v>153135</v>
      </c>
      <c r="N180" s="276"/>
      <c r="O180" s="184"/>
      <c r="P180" s="173"/>
      <c r="Q180" s="154"/>
      <c r="R180" s="115"/>
    </row>
    <row r="181" spans="1:18" s="27" customFormat="1" ht="16.5" customHeight="1">
      <c r="A181" s="254"/>
      <c r="B181" s="256"/>
      <c r="C181" s="259"/>
      <c r="D181" s="261"/>
      <c r="E181" s="261"/>
      <c r="F181" s="261"/>
      <c r="G181" s="261"/>
      <c r="H181" s="277">
        <v>2023</v>
      </c>
      <c r="I181" s="382"/>
      <c r="J181" s="275"/>
      <c r="K181" s="275"/>
      <c r="L181" s="23" t="s">
        <v>31</v>
      </c>
      <c r="M181" s="25">
        <v>165435</v>
      </c>
      <c r="N181" s="276"/>
      <c r="O181" s="184"/>
      <c r="P181" s="173"/>
      <c r="Q181" s="154"/>
      <c r="R181" s="115"/>
    </row>
    <row r="182" spans="1:18" s="27" customFormat="1" ht="16.5" customHeight="1">
      <c r="A182" s="254"/>
      <c r="B182" s="256"/>
      <c r="C182" s="259"/>
      <c r="D182" s="261"/>
      <c r="E182" s="261"/>
      <c r="F182" s="261"/>
      <c r="G182" s="261"/>
      <c r="H182" s="277"/>
      <c r="I182" s="382"/>
      <c r="J182" s="275"/>
      <c r="K182" s="275"/>
      <c r="L182" s="23" t="s">
        <v>32</v>
      </c>
      <c r="M182" s="25">
        <v>0</v>
      </c>
      <c r="N182" s="276"/>
      <c r="O182" s="184"/>
      <c r="P182" s="173"/>
      <c r="Q182" s="154"/>
      <c r="R182" s="115"/>
    </row>
    <row r="183" spans="1:18" s="27" customFormat="1" ht="16.5" customHeight="1">
      <c r="A183" s="254"/>
      <c r="B183" s="257"/>
      <c r="C183" s="260"/>
      <c r="D183" s="261"/>
      <c r="E183" s="261"/>
      <c r="F183" s="261"/>
      <c r="G183" s="261"/>
      <c r="H183" s="277"/>
      <c r="I183" s="383"/>
      <c r="J183" s="275"/>
      <c r="K183" s="275"/>
      <c r="L183" s="23" t="s">
        <v>33</v>
      </c>
      <c r="M183" s="25">
        <v>0</v>
      </c>
      <c r="N183" s="276"/>
      <c r="O183" s="185"/>
      <c r="P183" s="174"/>
      <c r="Q183" s="155"/>
      <c r="R183" s="115"/>
    </row>
    <row r="184" spans="1:18" s="27" customFormat="1" ht="16.5" customHeight="1">
      <c r="A184" s="254">
        <v>35</v>
      </c>
      <c r="B184" s="255">
        <v>60014</v>
      </c>
      <c r="C184" s="258">
        <v>6050</v>
      </c>
      <c r="D184" s="261" t="s">
        <v>87</v>
      </c>
      <c r="E184" s="261"/>
      <c r="F184" s="261"/>
      <c r="G184" s="261" t="s">
        <v>54</v>
      </c>
      <c r="H184" s="274">
        <v>2023</v>
      </c>
      <c r="I184" s="381">
        <f>SUM(J184+K184+M184)</f>
        <v>234807</v>
      </c>
      <c r="J184" s="275">
        <v>0</v>
      </c>
      <c r="K184" s="275">
        <v>0</v>
      </c>
      <c r="L184" s="23" t="s">
        <v>29</v>
      </c>
      <c r="M184" s="19">
        <f>SUM(M185:M188)</f>
        <v>234807</v>
      </c>
      <c r="N184" s="276">
        <v>234807</v>
      </c>
      <c r="O184" s="183"/>
      <c r="P184" s="183"/>
      <c r="Q184" s="165"/>
      <c r="R184" s="115"/>
    </row>
    <row r="185" spans="1:18" s="27" customFormat="1" ht="16.5" customHeight="1">
      <c r="A185" s="254"/>
      <c r="B185" s="256"/>
      <c r="C185" s="259"/>
      <c r="D185" s="261"/>
      <c r="E185" s="261"/>
      <c r="F185" s="261"/>
      <c r="G185" s="261"/>
      <c r="H185" s="274"/>
      <c r="I185" s="382"/>
      <c r="J185" s="275"/>
      <c r="K185" s="275"/>
      <c r="L185" s="23" t="s">
        <v>30</v>
      </c>
      <c r="M185" s="25">
        <v>38007</v>
      </c>
      <c r="N185" s="276"/>
      <c r="O185" s="184"/>
      <c r="P185" s="173"/>
      <c r="Q185" s="154"/>
      <c r="R185" s="115"/>
    </row>
    <row r="186" spans="1:18" s="27" customFormat="1" ht="16.5" customHeight="1">
      <c r="A186" s="254"/>
      <c r="B186" s="256"/>
      <c r="C186" s="259"/>
      <c r="D186" s="261"/>
      <c r="E186" s="261"/>
      <c r="F186" s="261"/>
      <c r="G186" s="261"/>
      <c r="H186" s="277">
        <v>2023</v>
      </c>
      <c r="I186" s="382"/>
      <c r="J186" s="275"/>
      <c r="K186" s="275"/>
      <c r="L186" s="23" t="s">
        <v>31</v>
      </c>
      <c r="M186" s="25">
        <v>196800</v>
      </c>
      <c r="N186" s="276"/>
      <c r="O186" s="184"/>
      <c r="P186" s="173"/>
      <c r="Q186" s="154"/>
      <c r="R186" s="115"/>
    </row>
    <row r="187" spans="1:18" s="27" customFormat="1" ht="16.5" customHeight="1">
      <c r="A187" s="254"/>
      <c r="B187" s="256"/>
      <c r="C187" s="259"/>
      <c r="D187" s="261"/>
      <c r="E187" s="261"/>
      <c r="F187" s="261"/>
      <c r="G187" s="261"/>
      <c r="H187" s="277"/>
      <c r="I187" s="382"/>
      <c r="J187" s="275"/>
      <c r="K187" s="275"/>
      <c r="L187" s="23" t="s">
        <v>32</v>
      </c>
      <c r="M187" s="25">
        <v>0</v>
      </c>
      <c r="N187" s="276"/>
      <c r="O187" s="184"/>
      <c r="P187" s="173"/>
      <c r="Q187" s="154"/>
      <c r="R187" s="115"/>
    </row>
    <row r="188" spans="1:18" s="27" customFormat="1" ht="16.5" customHeight="1">
      <c r="A188" s="254"/>
      <c r="B188" s="257"/>
      <c r="C188" s="260"/>
      <c r="D188" s="261"/>
      <c r="E188" s="261"/>
      <c r="F188" s="261"/>
      <c r="G188" s="261"/>
      <c r="H188" s="277"/>
      <c r="I188" s="383"/>
      <c r="J188" s="275"/>
      <c r="K188" s="275"/>
      <c r="L188" s="23" t="s">
        <v>33</v>
      </c>
      <c r="M188" s="25">
        <v>0</v>
      </c>
      <c r="N188" s="276"/>
      <c r="O188" s="185"/>
      <c r="P188" s="174"/>
      <c r="Q188" s="155"/>
      <c r="R188" s="115"/>
    </row>
    <row r="189" spans="1:18" s="27" customFormat="1" ht="16.5" customHeight="1">
      <c r="A189" s="254">
        <v>36</v>
      </c>
      <c r="B189" s="255">
        <v>60014</v>
      </c>
      <c r="C189" s="258">
        <v>6050</v>
      </c>
      <c r="D189" s="261" t="s">
        <v>88</v>
      </c>
      <c r="E189" s="261"/>
      <c r="F189" s="261"/>
      <c r="G189" s="261" t="s">
        <v>54</v>
      </c>
      <c r="H189" s="274">
        <v>2023</v>
      </c>
      <c r="I189" s="381">
        <f>SUM(J189+K189+M189)</f>
        <v>200000</v>
      </c>
      <c r="J189" s="275">
        <v>0</v>
      </c>
      <c r="K189" s="275">
        <v>0</v>
      </c>
      <c r="L189" s="23" t="s">
        <v>29</v>
      </c>
      <c r="M189" s="19">
        <f>SUM(M190:M193)</f>
        <v>200000</v>
      </c>
      <c r="N189" s="276">
        <v>0</v>
      </c>
      <c r="O189" s="183"/>
      <c r="P189" s="183"/>
      <c r="Q189" s="165"/>
      <c r="R189" s="115"/>
    </row>
    <row r="190" spans="1:18" s="27" customFormat="1" ht="16.5" customHeight="1">
      <c r="A190" s="254"/>
      <c r="B190" s="256"/>
      <c r="C190" s="259"/>
      <c r="D190" s="261"/>
      <c r="E190" s="261"/>
      <c r="F190" s="261"/>
      <c r="G190" s="261"/>
      <c r="H190" s="274"/>
      <c r="I190" s="382"/>
      <c r="J190" s="275"/>
      <c r="K190" s="275"/>
      <c r="L190" s="23" t="s">
        <v>30</v>
      </c>
      <c r="M190" s="25">
        <v>100000</v>
      </c>
      <c r="N190" s="276"/>
      <c r="O190" s="184"/>
      <c r="P190" s="173"/>
      <c r="Q190" s="154"/>
      <c r="R190" s="115"/>
    </row>
    <row r="191" spans="1:18" s="27" customFormat="1" ht="16.5" customHeight="1">
      <c r="A191" s="254"/>
      <c r="B191" s="256"/>
      <c r="C191" s="259"/>
      <c r="D191" s="261"/>
      <c r="E191" s="261"/>
      <c r="F191" s="261"/>
      <c r="G191" s="261"/>
      <c r="H191" s="277">
        <v>2023</v>
      </c>
      <c r="I191" s="382"/>
      <c r="J191" s="275"/>
      <c r="K191" s="275"/>
      <c r="L191" s="23" t="s">
        <v>31</v>
      </c>
      <c r="M191" s="25">
        <v>100000</v>
      </c>
      <c r="N191" s="276"/>
      <c r="O191" s="184"/>
      <c r="P191" s="173"/>
      <c r="Q191" s="154"/>
      <c r="R191" s="115"/>
    </row>
    <row r="192" spans="1:18" s="27" customFormat="1" ht="16.5" customHeight="1">
      <c r="A192" s="254"/>
      <c r="B192" s="256"/>
      <c r="C192" s="259"/>
      <c r="D192" s="261"/>
      <c r="E192" s="261"/>
      <c r="F192" s="261"/>
      <c r="G192" s="261"/>
      <c r="H192" s="277"/>
      <c r="I192" s="382"/>
      <c r="J192" s="275"/>
      <c r="K192" s="275"/>
      <c r="L192" s="23" t="s">
        <v>32</v>
      </c>
      <c r="M192" s="25">
        <v>0</v>
      </c>
      <c r="N192" s="276"/>
      <c r="O192" s="184"/>
      <c r="P192" s="173"/>
      <c r="Q192" s="154"/>
      <c r="R192" s="115"/>
    </row>
    <row r="193" spans="1:18" s="27" customFormat="1" ht="16.5" customHeight="1">
      <c r="A193" s="254"/>
      <c r="B193" s="257"/>
      <c r="C193" s="260"/>
      <c r="D193" s="261"/>
      <c r="E193" s="261"/>
      <c r="F193" s="261"/>
      <c r="G193" s="261"/>
      <c r="H193" s="277"/>
      <c r="I193" s="383"/>
      <c r="J193" s="275"/>
      <c r="K193" s="275"/>
      <c r="L193" s="23" t="s">
        <v>33</v>
      </c>
      <c r="M193" s="25">
        <v>0</v>
      </c>
      <c r="N193" s="276"/>
      <c r="O193" s="185"/>
      <c r="P193" s="174"/>
      <c r="Q193" s="155"/>
      <c r="R193" s="115"/>
    </row>
    <row r="194" spans="1:18" s="27" customFormat="1" ht="16.5" customHeight="1">
      <c r="A194" s="254">
        <v>37</v>
      </c>
      <c r="B194" s="255">
        <v>60014</v>
      </c>
      <c r="C194" s="258">
        <v>6050</v>
      </c>
      <c r="D194" s="261" t="s">
        <v>417</v>
      </c>
      <c r="E194" s="261"/>
      <c r="F194" s="261"/>
      <c r="G194" s="261" t="s">
        <v>54</v>
      </c>
      <c r="H194" s="274">
        <v>2023</v>
      </c>
      <c r="I194" s="381">
        <f>SUM(J194+K194+M194)</f>
        <v>0</v>
      </c>
      <c r="J194" s="275">
        <v>0</v>
      </c>
      <c r="K194" s="275">
        <v>0</v>
      </c>
      <c r="L194" s="121" t="s">
        <v>29</v>
      </c>
      <c r="M194" s="77">
        <f>SUM(M195:M198)</f>
        <v>0</v>
      </c>
      <c r="N194" s="276">
        <v>0</v>
      </c>
      <c r="O194" s="183"/>
      <c r="P194" s="183"/>
      <c r="Q194" s="166"/>
      <c r="R194" s="115"/>
    </row>
    <row r="195" spans="1:18" s="27" customFormat="1" ht="16.5" customHeight="1">
      <c r="A195" s="254"/>
      <c r="B195" s="256"/>
      <c r="C195" s="259"/>
      <c r="D195" s="261"/>
      <c r="E195" s="261"/>
      <c r="F195" s="261"/>
      <c r="G195" s="261"/>
      <c r="H195" s="274"/>
      <c r="I195" s="382"/>
      <c r="J195" s="275"/>
      <c r="K195" s="275"/>
      <c r="L195" s="121" t="s">
        <v>30</v>
      </c>
      <c r="M195" s="25">
        <v>0</v>
      </c>
      <c r="N195" s="276"/>
      <c r="O195" s="184"/>
      <c r="P195" s="173"/>
      <c r="Q195" s="154"/>
      <c r="R195" s="115"/>
    </row>
    <row r="196" spans="1:18" s="27" customFormat="1" ht="16.5" customHeight="1">
      <c r="A196" s="254"/>
      <c r="B196" s="256"/>
      <c r="C196" s="259"/>
      <c r="D196" s="261"/>
      <c r="E196" s="261"/>
      <c r="F196" s="261"/>
      <c r="G196" s="261"/>
      <c r="H196" s="277">
        <v>2023</v>
      </c>
      <c r="I196" s="382"/>
      <c r="J196" s="275"/>
      <c r="K196" s="275"/>
      <c r="L196" s="121" t="s">
        <v>31</v>
      </c>
      <c r="M196" s="25">
        <v>0</v>
      </c>
      <c r="N196" s="276"/>
      <c r="O196" s="184"/>
      <c r="P196" s="173"/>
      <c r="Q196" s="154"/>
      <c r="R196" s="115"/>
    </row>
    <row r="197" spans="1:18" s="27" customFormat="1" ht="16.5" customHeight="1">
      <c r="A197" s="254"/>
      <c r="B197" s="256"/>
      <c r="C197" s="259"/>
      <c r="D197" s="261"/>
      <c r="E197" s="261"/>
      <c r="F197" s="261"/>
      <c r="G197" s="261"/>
      <c r="H197" s="277"/>
      <c r="I197" s="382"/>
      <c r="J197" s="275"/>
      <c r="K197" s="275"/>
      <c r="L197" s="121" t="s">
        <v>32</v>
      </c>
      <c r="M197" s="25">
        <v>0</v>
      </c>
      <c r="N197" s="276"/>
      <c r="O197" s="184"/>
      <c r="P197" s="173"/>
      <c r="Q197" s="154"/>
      <c r="R197" s="115"/>
    </row>
    <row r="198" spans="1:18" s="27" customFormat="1" ht="16.5" customHeight="1">
      <c r="A198" s="254"/>
      <c r="B198" s="257"/>
      <c r="C198" s="260"/>
      <c r="D198" s="261"/>
      <c r="E198" s="261"/>
      <c r="F198" s="261"/>
      <c r="G198" s="261"/>
      <c r="H198" s="277"/>
      <c r="I198" s="383"/>
      <c r="J198" s="275"/>
      <c r="K198" s="275"/>
      <c r="L198" s="121" t="s">
        <v>33</v>
      </c>
      <c r="M198" s="25">
        <v>0</v>
      </c>
      <c r="N198" s="276"/>
      <c r="O198" s="185"/>
      <c r="P198" s="174"/>
      <c r="Q198" s="155"/>
      <c r="R198" s="115"/>
    </row>
    <row r="199" spans="1:18" s="27" customFormat="1" ht="16.5" customHeight="1">
      <c r="A199" s="254">
        <v>38</v>
      </c>
      <c r="B199" s="255">
        <v>60014</v>
      </c>
      <c r="C199" s="258">
        <v>6050</v>
      </c>
      <c r="D199" s="261" t="s">
        <v>89</v>
      </c>
      <c r="E199" s="261"/>
      <c r="F199" s="261"/>
      <c r="G199" s="261" t="s">
        <v>54</v>
      </c>
      <c r="H199" s="274">
        <v>2023</v>
      </c>
      <c r="I199" s="381">
        <f>SUM(J199+K199+M199)</f>
        <v>6150</v>
      </c>
      <c r="J199" s="275">
        <v>0</v>
      </c>
      <c r="K199" s="275">
        <v>0</v>
      </c>
      <c r="L199" s="23" t="s">
        <v>29</v>
      </c>
      <c r="M199" s="19">
        <f>SUM(M200:M203)</f>
        <v>6150</v>
      </c>
      <c r="N199" s="276">
        <v>6150</v>
      </c>
      <c r="O199" s="183"/>
      <c r="P199" s="183"/>
      <c r="Q199" s="165"/>
      <c r="R199" s="115"/>
    </row>
    <row r="200" spans="1:18" s="27" customFormat="1" ht="16.5" customHeight="1">
      <c r="A200" s="254"/>
      <c r="B200" s="256"/>
      <c r="C200" s="259"/>
      <c r="D200" s="261"/>
      <c r="E200" s="261"/>
      <c r="F200" s="261"/>
      <c r="G200" s="261"/>
      <c r="H200" s="274"/>
      <c r="I200" s="382"/>
      <c r="J200" s="275"/>
      <c r="K200" s="275"/>
      <c r="L200" s="23" t="s">
        <v>30</v>
      </c>
      <c r="M200" s="25">
        <v>3075</v>
      </c>
      <c r="N200" s="276"/>
      <c r="O200" s="184"/>
      <c r="P200" s="173"/>
      <c r="Q200" s="154"/>
      <c r="R200" s="115"/>
    </row>
    <row r="201" spans="1:18" s="27" customFormat="1" ht="16.5" customHeight="1">
      <c r="A201" s="254"/>
      <c r="B201" s="256"/>
      <c r="C201" s="259"/>
      <c r="D201" s="261"/>
      <c r="E201" s="261"/>
      <c r="F201" s="261"/>
      <c r="G201" s="261"/>
      <c r="H201" s="277">
        <v>2023</v>
      </c>
      <c r="I201" s="382"/>
      <c r="J201" s="275"/>
      <c r="K201" s="275"/>
      <c r="L201" s="23" t="s">
        <v>31</v>
      </c>
      <c r="M201" s="25">
        <v>3075</v>
      </c>
      <c r="N201" s="276"/>
      <c r="O201" s="184"/>
      <c r="P201" s="173"/>
      <c r="Q201" s="154"/>
      <c r="R201" s="115"/>
    </row>
    <row r="202" spans="1:18" s="27" customFormat="1" ht="16.5" customHeight="1">
      <c r="A202" s="254"/>
      <c r="B202" s="256"/>
      <c r="C202" s="259"/>
      <c r="D202" s="261"/>
      <c r="E202" s="261"/>
      <c r="F202" s="261"/>
      <c r="G202" s="261"/>
      <c r="H202" s="277"/>
      <c r="I202" s="382"/>
      <c r="J202" s="275"/>
      <c r="K202" s="275"/>
      <c r="L202" s="23" t="s">
        <v>32</v>
      </c>
      <c r="M202" s="25">
        <v>0</v>
      </c>
      <c r="N202" s="276"/>
      <c r="O202" s="184"/>
      <c r="P202" s="173"/>
      <c r="Q202" s="154"/>
      <c r="R202" s="115"/>
    </row>
    <row r="203" spans="1:18" s="27" customFormat="1" ht="16.5" customHeight="1">
      <c r="A203" s="254"/>
      <c r="B203" s="257"/>
      <c r="C203" s="260"/>
      <c r="D203" s="261"/>
      <c r="E203" s="261"/>
      <c r="F203" s="261"/>
      <c r="G203" s="261"/>
      <c r="H203" s="277"/>
      <c r="I203" s="383"/>
      <c r="J203" s="275"/>
      <c r="K203" s="275"/>
      <c r="L203" s="23" t="s">
        <v>33</v>
      </c>
      <c r="M203" s="25">
        <v>0</v>
      </c>
      <c r="N203" s="276"/>
      <c r="O203" s="185"/>
      <c r="P203" s="174"/>
      <c r="Q203" s="155"/>
      <c r="R203" s="115"/>
    </row>
    <row r="204" spans="1:18" s="27" customFormat="1" ht="16.5" customHeight="1">
      <c r="A204" s="254">
        <v>39</v>
      </c>
      <c r="B204" s="255">
        <v>60014</v>
      </c>
      <c r="C204" s="258">
        <v>6050</v>
      </c>
      <c r="D204" s="261" t="s">
        <v>90</v>
      </c>
      <c r="E204" s="261"/>
      <c r="F204" s="261"/>
      <c r="G204" s="261" t="s">
        <v>54</v>
      </c>
      <c r="H204" s="274">
        <v>2023</v>
      </c>
      <c r="I204" s="381">
        <f>SUM(J204+K204+M204)</f>
        <v>150000</v>
      </c>
      <c r="J204" s="275">
        <v>0</v>
      </c>
      <c r="K204" s="275">
        <v>0</v>
      </c>
      <c r="L204" s="23" t="s">
        <v>29</v>
      </c>
      <c r="M204" s="19">
        <f>SUM(M205:M208)</f>
        <v>150000</v>
      </c>
      <c r="N204" s="276">
        <v>0</v>
      </c>
      <c r="O204" s="183"/>
      <c r="P204" s="183"/>
      <c r="Q204" s="165"/>
      <c r="R204" s="115"/>
    </row>
    <row r="205" spans="1:18" s="27" customFormat="1" ht="16.5" customHeight="1">
      <c r="A205" s="254"/>
      <c r="B205" s="256"/>
      <c r="C205" s="259"/>
      <c r="D205" s="261"/>
      <c r="E205" s="261"/>
      <c r="F205" s="261"/>
      <c r="G205" s="261"/>
      <c r="H205" s="274"/>
      <c r="I205" s="382"/>
      <c r="J205" s="275"/>
      <c r="K205" s="275"/>
      <c r="L205" s="23" t="s">
        <v>30</v>
      </c>
      <c r="M205" s="25">
        <v>75000</v>
      </c>
      <c r="N205" s="276"/>
      <c r="O205" s="184"/>
      <c r="P205" s="173"/>
      <c r="Q205" s="154"/>
      <c r="R205" s="115"/>
    </row>
    <row r="206" spans="1:18" s="27" customFormat="1" ht="16.5" customHeight="1">
      <c r="A206" s="254"/>
      <c r="B206" s="256"/>
      <c r="C206" s="259"/>
      <c r="D206" s="261"/>
      <c r="E206" s="261"/>
      <c r="F206" s="261"/>
      <c r="G206" s="261"/>
      <c r="H206" s="277">
        <v>2023</v>
      </c>
      <c r="I206" s="382"/>
      <c r="J206" s="275"/>
      <c r="K206" s="275"/>
      <c r="L206" s="23" t="s">
        <v>31</v>
      </c>
      <c r="M206" s="25">
        <v>75000</v>
      </c>
      <c r="N206" s="276"/>
      <c r="O206" s="184"/>
      <c r="P206" s="173"/>
      <c r="Q206" s="154"/>
      <c r="R206" s="115"/>
    </row>
    <row r="207" spans="1:18" s="27" customFormat="1" ht="16.5" customHeight="1">
      <c r="A207" s="254"/>
      <c r="B207" s="256"/>
      <c r="C207" s="259"/>
      <c r="D207" s="261"/>
      <c r="E207" s="261"/>
      <c r="F207" s="261"/>
      <c r="G207" s="261"/>
      <c r="H207" s="277"/>
      <c r="I207" s="382"/>
      <c r="J207" s="275"/>
      <c r="K207" s="275"/>
      <c r="L207" s="23" t="s">
        <v>32</v>
      </c>
      <c r="M207" s="25">
        <v>0</v>
      </c>
      <c r="N207" s="276"/>
      <c r="O207" s="184"/>
      <c r="P207" s="173"/>
      <c r="Q207" s="154"/>
      <c r="R207" s="115"/>
    </row>
    <row r="208" spans="1:18" s="27" customFormat="1" ht="16.5" customHeight="1">
      <c r="A208" s="254"/>
      <c r="B208" s="257"/>
      <c r="C208" s="260"/>
      <c r="D208" s="261"/>
      <c r="E208" s="261"/>
      <c r="F208" s="261"/>
      <c r="G208" s="261"/>
      <c r="H208" s="277"/>
      <c r="I208" s="383"/>
      <c r="J208" s="275"/>
      <c r="K208" s="275"/>
      <c r="L208" s="23" t="s">
        <v>33</v>
      </c>
      <c r="M208" s="25">
        <v>0</v>
      </c>
      <c r="N208" s="276"/>
      <c r="O208" s="185"/>
      <c r="P208" s="174"/>
      <c r="Q208" s="155"/>
      <c r="R208" s="115"/>
    </row>
    <row r="209" spans="1:18" s="27" customFormat="1" ht="16.5" customHeight="1">
      <c r="A209" s="254">
        <v>40</v>
      </c>
      <c r="B209" s="255">
        <v>60014</v>
      </c>
      <c r="C209" s="258">
        <v>6050</v>
      </c>
      <c r="D209" s="261" t="s">
        <v>91</v>
      </c>
      <c r="E209" s="261"/>
      <c r="F209" s="261"/>
      <c r="G209" s="261" t="s">
        <v>54</v>
      </c>
      <c r="H209" s="274">
        <v>2023</v>
      </c>
      <c r="I209" s="381">
        <f>SUM(J209+K209+M209)</f>
        <v>200000</v>
      </c>
      <c r="J209" s="275">
        <v>0</v>
      </c>
      <c r="K209" s="275">
        <v>0</v>
      </c>
      <c r="L209" s="23" t="s">
        <v>29</v>
      </c>
      <c r="M209" s="19">
        <f>SUM(M210:M213)</f>
        <v>200000</v>
      </c>
      <c r="N209" s="276">
        <f>M210+M213+K209</f>
        <v>0</v>
      </c>
      <c r="O209" s="183"/>
      <c r="P209" s="183"/>
      <c r="Q209" s="165"/>
      <c r="R209" s="115"/>
    </row>
    <row r="210" spans="1:18" s="27" customFormat="1" ht="16.5" customHeight="1">
      <c r="A210" s="254"/>
      <c r="B210" s="256"/>
      <c r="C210" s="259"/>
      <c r="D210" s="261"/>
      <c r="E210" s="261"/>
      <c r="F210" s="261"/>
      <c r="G210" s="261"/>
      <c r="H210" s="274"/>
      <c r="I210" s="382"/>
      <c r="J210" s="275"/>
      <c r="K210" s="275"/>
      <c r="L210" s="23" t="s">
        <v>30</v>
      </c>
      <c r="M210" s="25">
        <v>0</v>
      </c>
      <c r="N210" s="276"/>
      <c r="O210" s="184"/>
      <c r="P210" s="173"/>
      <c r="Q210" s="154"/>
      <c r="R210" s="115"/>
    </row>
    <row r="211" spans="1:18" s="27" customFormat="1" ht="16.5" customHeight="1">
      <c r="A211" s="254"/>
      <c r="B211" s="256"/>
      <c r="C211" s="259"/>
      <c r="D211" s="261"/>
      <c r="E211" s="261"/>
      <c r="F211" s="261"/>
      <c r="G211" s="261"/>
      <c r="H211" s="277">
        <v>2023</v>
      </c>
      <c r="I211" s="382"/>
      <c r="J211" s="275"/>
      <c r="K211" s="275"/>
      <c r="L211" s="23" t="s">
        <v>31</v>
      </c>
      <c r="M211" s="25">
        <v>200000</v>
      </c>
      <c r="N211" s="276"/>
      <c r="O211" s="184"/>
      <c r="P211" s="173"/>
      <c r="Q211" s="154"/>
      <c r="R211" s="115"/>
    </row>
    <row r="212" spans="1:18" s="27" customFormat="1" ht="16.5" customHeight="1">
      <c r="A212" s="254"/>
      <c r="B212" s="256"/>
      <c r="C212" s="259"/>
      <c r="D212" s="261"/>
      <c r="E212" s="261"/>
      <c r="F212" s="261"/>
      <c r="G212" s="261"/>
      <c r="H212" s="277"/>
      <c r="I212" s="382"/>
      <c r="J212" s="275"/>
      <c r="K212" s="275"/>
      <c r="L212" s="23" t="s">
        <v>32</v>
      </c>
      <c r="M212" s="25">
        <v>0</v>
      </c>
      <c r="N212" s="276"/>
      <c r="O212" s="184"/>
      <c r="P212" s="173"/>
      <c r="Q212" s="154"/>
      <c r="R212" s="115"/>
    </row>
    <row r="213" spans="1:18" s="27" customFormat="1" ht="16.5" customHeight="1">
      <c r="A213" s="254"/>
      <c r="B213" s="257"/>
      <c r="C213" s="260"/>
      <c r="D213" s="261"/>
      <c r="E213" s="261"/>
      <c r="F213" s="261"/>
      <c r="G213" s="261"/>
      <c r="H213" s="277"/>
      <c r="I213" s="383"/>
      <c r="J213" s="275"/>
      <c r="K213" s="275"/>
      <c r="L213" s="23" t="s">
        <v>33</v>
      </c>
      <c r="M213" s="25">
        <v>0</v>
      </c>
      <c r="N213" s="276"/>
      <c r="O213" s="185"/>
      <c r="P213" s="174"/>
      <c r="Q213" s="155"/>
      <c r="R213" s="115"/>
    </row>
    <row r="214" spans="1:18" s="27" customFormat="1" ht="16.5" customHeight="1">
      <c r="A214" s="254">
        <v>41</v>
      </c>
      <c r="B214" s="255">
        <v>60014</v>
      </c>
      <c r="C214" s="258">
        <v>6050</v>
      </c>
      <c r="D214" s="261" t="s">
        <v>93</v>
      </c>
      <c r="E214" s="261"/>
      <c r="F214" s="261"/>
      <c r="G214" s="261" t="s">
        <v>424</v>
      </c>
      <c r="H214" s="274">
        <v>2021</v>
      </c>
      <c r="I214" s="275">
        <f>SUM(J214+K214+M214)</f>
        <v>1096274.67</v>
      </c>
      <c r="J214" s="275">
        <v>0</v>
      </c>
      <c r="K214" s="275">
        <v>485274.67</v>
      </c>
      <c r="L214" s="121" t="s">
        <v>29</v>
      </c>
      <c r="M214" s="77">
        <f>SUM(M215:M218)</f>
        <v>611000</v>
      </c>
      <c r="N214" s="276">
        <v>1096274.67</v>
      </c>
      <c r="O214" s="183"/>
      <c r="P214" s="183"/>
      <c r="Q214" s="166"/>
      <c r="R214" s="115"/>
    </row>
    <row r="215" spans="1:18" s="27" customFormat="1" ht="16.5" customHeight="1">
      <c r="A215" s="254"/>
      <c r="B215" s="256"/>
      <c r="C215" s="259"/>
      <c r="D215" s="261"/>
      <c r="E215" s="261"/>
      <c r="F215" s="261"/>
      <c r="G215" s="261"/>
      <c r="H215" s="274"/>
      <c r="I215" s="275"/>
      <c r="J215" s="275"/>
      <c r="K215" s="275"/>
      <c r="L215" s="121" t="s">
        <v>30</v>
      </c>
      <c r="M215" s="25">
        <v>305500</v>
      </c>
      <c r="N215" s="276"/>
      <c r="O215" s="173"/>
      <c r="P215" s="173"/>
      <c r="Q215" s="154"/>
      <c r="R215" s="115"/>
    </row>
    <row r="216" spans="1:18" s="27" customFormat="1" ht="16.5" customHeight="1">
      <c r="A216" s="254"/>
      <c r="B216" s="256"/>
      <c r="C216" s="259"/>
      <c r="D216" s="261"/>
      <c r="E216" s="261"/>
      <c r="F216" s="261"/>
      <c r="G216" s="261"/>
      <c r="H216" s="277">
        <v>2023</v>
      </c>
      <c r="I216" s="275"/>
      <c r="J216" s="275"/>
      <c r="K216" s="275"/>
      <c r="L216" s="121" t="s">
        <v>31</v>
      </c>
      <c r="M216" s="25">
        <v>305500</v>
      </c>
      <c r="N216" s="276"/>
      <c r="O216" s="173"/>
      <c r="P216" s="173"/>
      <c r="Q216" s="154"/>
      <c r="R216" s="115"/>
    </row>
    <row r="217" spans="1:18" s="27" customFormat="1" ht="16.5" customHeight="1">
      <c r="A217" s="254"/>
      <c r="B217" s="256"/>
      <c r="C217" s="259"/>
      <c r="D217" s="261"/>
      <c r="E217" s="261"/>
      <c r="F217" s="261"/>
      <c r="G217" s="261"/>
      <c r="H217" s="277"/>
      <c r="I217" s="275"/>
      <c r="J217" s="275"/>
      <c r="K217" s="275"/>
      <c r="L217" s="26" t="s">
        <v>32</v>
      </c>
      <c r="M217" s="25">
        <v>0</v>
      </c>
      <c r="N217" s="276"/>
      <c r="O217" s="173"/>
      <c r="P217" s="173"/>
      <c r="Q217" s="154"/>
      <c r="R217" s="115"/>
    </row>
    <row r="218" spans="1:18" s="27" customFormat="1" ht="16.5" customHeight="1">
      <c r="A218" s="254"/>
      <c r="B218" s="257"/>
      <c r="C218" s="260"/>
      <c r="D218" s="261"/>
      <c r="E218" s="261"/>
      <c r="F218" s="261"/>
      <c r="G218" s="261"/>
      <c r="H218" s="277"/>
      <c r="I218" s="275"/>
      <c r="J218" s="275"/>
      <c r="K218" s="275"/>
      <c r="L218" s="121" t="s">
        <v>55</v>
      </c>
      <c r="M218" s="25">
        <v>0</v>
      </c>
      <c r="N218" s="276"/>
      <c r="O218" s="174"/>
      <c r="P218" s="174"/>
      <c r="Q218" s="155"/>
      <c r="R218" s="115"/>
    </row>
    <row r="219" spans="1:18" s="27" customFormat="1" ht="16.5" customHeight="1">
      <c r="A219" s="254">
        <v>42</v>
      </c>
      <c r="B219" s="255">
        <v>60014</v>
      </c>
      <c r="C219" s="258">
        <v>6050</v>
      </c>
      <c r="D219" s="387" t="s">
        <v>94</v>
      </c>
      <c r="E219" s="388"/>
      <c r="F219" s="389"/>
      <c r="G219" s="255" t="s">
        <v>54</v>
      </c>
      <c r="H219" s="183">
        <v>2022</v>
      </c>
      <c r="I219" s="381">
        <f>SUM(J219+K219+M219)</f>
        <v>135841.20000000001</v>
      </c>
      <c r="J219" s="381">
        <v>30750</v>
      </c>
      <c r="K219" s="381">
        <v>0</v>
      </c>
      <c r="L219" s="23" t="s">
        <v>29</v>
      </c>
      <c r="M219" s="19">
        <f>SUM(M220:M223)</f>
        <v>105091.2</v>
      </c>
      <c r="N219" s="378">
        <v>105091.2</v>
      </c>
      <c r="O219" s="183"/>
      <c r="P219" s="183"/>
      <c r="Q219" s="165"/>
      <c r="R219" s="115"/>
    </row>
    <row r="220" spans="1:18" s="27" customFormat="1" ht="16.5" customHeight="1">
      <c r="A220" s="254"/>
      <c r="B220" s="256"/>
      <c r="C220" s="259"/>
      <c r="D220" s="390"/>
      <c r="E220" s="391"/>
      <c r="F220" s="392"/>
      <c r="G220" s="256"/>
      <c r="H220" s="185"/>
      <c r="I220" s="382"/>
      <c r="J220" s="382"/>
      <c r="K220" s="382"/>
      <c r="L220" s="23" t="s">
        <v>30</v>
      </c>
      <c r="M220" s="25">
        <v>52545.599999999999</v>
      </c>
      <c r="N220" s="379"/>
      <c r="O220" s="184"/>
      <c r="P220" s="173"/>
      <c r="Q220" s="154"/>
      <c r="R220" s="115"/>
    </row>
    <row r="221" spans="1:18" s="27" customFormat="1" ht="16.5" customHeight="1">
      <c r="A221" s="254"/>
      <c r="B221" s="256"/>
      <c r="C221" s="259"/>
      <c r="D221" s="390"/>
      <c r="E221" s="391"/>
      <c r="F221" s="392"/>
      <c r="G221" s="256"/>
      <c r="H221" s="384">
        <v>2023</v>
      </c>
      <c r="I221" s="382"/>
      <c r="J221" s="382"/>
      <c r="K221" s="382"/>
      <c r="L221" s="23" t="s">
        <v>31</v>
      </c>
      <c r="M221" s="25">
        <v>52545.599999999999</v>
      </c>
      <c r="N221" s="379"/>
      <c r="O221" s="184"/>
      <c r="P221" s="173"/>
      <c r="Q221" s="154"/>
      <c r="R221" s="115"/>
    </row>
    <row r="222" spans="1:18" s="27" customFormat="1" ht="16.5" customHeight="1">
      <c r="A222" s="254"/>
      <c r="B222" s="256"/>
      <c r="C222" s="259"/>
      <c r="D222" s="390"/>
      <c r="E222" s="391"/>
      <c r="F222" s="392"/>
      <c r="G222" s="256"/>
      <c r="H222" s="385"/>
      <c r="I222" s="382"/>
      <c r="J222" s="382"/>
      <c r="K222" s="382"/>
      <c r="L222" s="23" t="s">
        <v>32</v>
      </c>
      <c r="M222" s="25">
        <v>0</v>
      </c>
      <c r="N222" s="379"/>
      <c r="O222" s="184"/>
      <c r="P222" s="173"/>
      <c r="Q222" s="154"/>
      <c r="R222" s="115"/>
    </row>
    <row r="223" spans="1:18" s="27" customFormat="1" ht="16.5" customHeight="1">
      <c r="A223" s="254"/>
      <c r="B223" s="257"/>
      <c r="C223" s="260"/>
      <c r="D223" s="393"/>
      <c r="E223" s="394"/>
      <c r="F223" s="395"/>
      <c r="G223" s="257"/>
      <c r="H223" s="386"/>
      <c r="I223" s="383"/>
      <c r="J223" s="383"/>
      <c r="K223" s="383"/>
      <c r="L223" s="23" t="s">
        <v>33</v>
      </c>
      <c r="M223" s="25">
        <v>0</v>
      </c>
      <c r="N223" s="380"/>
      <c r="O223" s="185"/>
      <c r="P223" s="174"/>
      <c r="Q223" s="155"/>
      <c r="R223" s="115"/>
    </row>
    <row r="224" spans="1:18" s="27" customFormat="1" ht="16.5" customHeight="1">
      <c r="A224" s="254">
        <v>43</v>
      </c>
      <c r="B224" s="255">
        <v>60014</v>
      </c>
      <c r="C224" s="258">
        <v>6050</v>
      </c>
      <c r="D224" s="261" t="s">
        <v>95</v>
      </c>
      <c r="E224" s="261"/>
      <c r="F224" s="261"/>
      <c r="G224" s="261" t="s">
        <v>54</v>
      </c>
      <c r="H224" s="274">
        <v>2023</v>
      </c>
      <c r="I224" s="275">
        <f>SUM(J224+K224+M224)</f>
        <v>400000</v>
      </c>
      <c r="J224" s="275">
        <v>0</v>
      </c>
      <c r="K224" s="275">
        <v>0</v>
      </c>
      <c r="L224" s="23" t="s">
        <v>29</v>
      </c>
      <c r="M224" s="19">
        <f>SUM(M225:M228)</f>
        <v>400000</v>
      </c>
      <c r="N224" s="276">
        <v>0</v>
      </c>
      <c r="O224" s="183"/>
      <c r="P224" s="183"/>
      <c r="Q224" s="165"/>
      <c r="R224" s="115"/>
    </row>
    <row r="225" spans="1:18" s="27" customFormat="1" ht="16.5" customHeight="1">
      <c r="A225" s="254"/>
      <c r="B225" s="256"/>
      <c r="C225" s="259"/>
      <c r="D225" s="261"/>
      <c r="E225" s="261"/>
      <c r="F225" s="261"/>
      <c r="G225" s="261"/>
      <c r="H225" s="274"/>
      <c r="I225" s="275"/>
      <c r="J225" s="275"/>
      <c r="K225" s="275"/>
      <c r="L225" s="23" t="s">
        <v>30</v>
      </c>
      <c r="M225" s="25">
        <v>200000</v>
      </c>
      <c r="N225" s="276"/>
      <c r="O225" s="184"/>
      <c r="P225" s="173"/>
      <c r="Q225" s="154"/>
      <c r="R225" s="115"/>
    </row>
    <row r="226" spans="1:18" s="27" customFormat="1" ht="16.5" customHeight="1">
      <c r="A226" s="254"/>
      <c r="B226" s="256"/>
      <c r="C226" s="259"/>
      <c r="D226" s="261"/>
      <c r="E226" s="261"/>
      <c r="F226" s="261"/>
      <c r="G226" s="261"/>
      <c r="H226" s="277">
        <v>2023</v>
      </c>
      <c r="I226" s="275"/>
      <c r="J226" s="275"/>
      <c r="K226" s="275"/>
      <c r="L226" s="23" t="s">
        <v>31</v>
      </c>
      <c r="M226" s="25">
        <v>200000</v>
      </c>
      <c r="N226" s="276"/>
      <c r="O226" s="184"/>
      <c r="P226" s="173"/>
      <c r="Q226" s="154"/>
      <c r="R226" s="115"/>
    </row>
    <row r="227" spans="1:18" s="27" customFormat="1" ht="16.5" customHeight="1">
      <c r="A227" s="254"/>
      <c r="B227" s="256"/>
      <c r="C227" s="259"/>
      <c r="D227" s="261"/>
      <c r="E227" s="261"/>
      <c r="F227" s="261"/>
      <c r="G227" s="261"/>
      <c r="H227" s="277"/>
      <c r="I227" s="275"/>
      <c r="J227" s="275"/>
      <c r="K227" s="275"/>
      <c r="L227" s="23" t="s">
        <v>32</v>
      </c>
      <c r="M227" s="25">
        <v>0</v>
      </c>
      <c r="N227" s="276"/>
      <c r="O227" s="184"/>
      <c r="P227" s="173"/>
      <c r="Q227" s="154"/>
      <c r="R227" s="115"/>
    </row>
    <row r="228" spans="1:18" s="27" customFormat="1" ht="16.5" customHeight="1">
      <c r="A228" s="254"/>
      <c r="B228" s="257"/>
      <c r="C228" s="260"/>
      <c r="D228" s="261"/>
      <c r="E228" s="261"/>
      <c r="F228" s="261"/>
      <c r="G228" s="261"/>
      <c r="H228" s="277"/>
      <c r="I228" s="275"/>
      <c r="J228" s="275"/>
      <c r="K228" s="275"/>
      <c r="L228" s="23" t="s">
        <v>33</v>
      </c>
      <c r="M228" s="25">
        <v>0</v>
      </c>
      <c r="N228" s="276"/>
      <c r="O228" s="185"/>
      <c r="P228" s="174"/>
      <c r="Q228" s="155"/>
      <c r="R228" s="115"/>
    </row>
    <row r="229" spans="1:18" s="27" customFormat="1" ht="16.5" customHeight="1">
      <c r="A229" s="254" t="s">
        <v>476</v>
      </c>
      <c r="B229" s="255">
        <v>60014</v>
      </c>
      <c r="C229" s="258">
        <v>6050</v>
      </c>
      <c r="D229" s="261" t="s">
        <v>477</v>
      </c>
      <c r="E229" s="261"/>
      <c r="F229" s="261"/>
      <c r="G229" s="261" t="s">
        <v>378</v>
      </c>
      <c r="H229" s="274">
        <v>2022</v>
      </c>
      <c r="I229" s="275">
        <f>SUM(J229+K229+M229)</f>
        <v>113085.09</v>
      </c>
      <c r="J229" s="275">
        <v>0</v>
      </c>
      <c r="K229" s="275">
        <v>0</v>
      </c>
      <c r="L229" s="135" t="s">
        <v>29</v>
      </c>
      <c r="M229" s="19">
        <f>SUM(M230:M233)</f>
        <v>113085.09</v>
      </c>
      <c r="N229" s="276">
        <v>113085.09</v>
      </c>
      <c r="O229" s="183"/>
      <c r="P229" s="183"/>
      <c r="Q229" s="165"/>
      <c r="R229" s="115"/>
    </row>
    <row r="230" spans="1:18" s="27" customFormat="1" ht="16.5" customHeight="1">
      <c r="A230" s="254"/>
      <c r="B230" s="256"/>
      <c r="C230" s="259"/>
      <c r="D230" s="261"/>
      <c r="E230" s="261"/>
      <c r="F230" s="261"/>
      <c r="G230" s="261"/>
      <c r="H230" s="274"/>
      <c r="I230" s="275"/>
      <c r="J230" s="275"/>
      <c r="K230" s="275"/>
      <c r="L230" s="135" t="s">
        <v>30</v>
      </c>
      <c r="M230" s="25">
        <v>56824.06</v>
      </c>
      <c r="N230" s="276"/>
      <c r="O230" s="184"/>
      <c r="P230" s="173"/>
      <c r="Q230" s="154"/>
      <c r="R230" s="115"/>
    </row>
    <row r="231" spans="1:18" s="27" customFormat="1" ht="16.5" customHeight="1">
      <c r="A231" s="254"/>
      <c r="B231" s="256"/>
      <c r="C231" s="259"/>
      <c r="D231" s="261"/>
      <c r="E231" s="261"/>
      <c r="F231" s="261"/>
      <c r="G231" s="261"/>
      <c r="H231" s="277">
        <v>2023</v>
      </c>
      <c r="I231" s="275"/>
      <c r="J231" s="275"/>
      <c r="K231" s="275"/>
      <c r="L231" s="135" t="s">
        <v>31</v>
      </c>
      <c r="M231" s="25">
        <v>56261.03</v>
      </c>
      <c r="N231" s="276"/>
      <c r="O231" s="184"/>
      <c r="P231" s="173"/>
      <c r="Q231" s="154"/>
      <c r="R231" s="115"/>
    </row>
    <row r="232" spans="1:18" s="27" customFormat="1" ht="16.5" customHeight="1">
      <c r="A232" s="254"/>
      <c r="B232" s="256"/>
      <c r="C232" s="259"/>
      <c r="D232" s="261"/>
      <c r="E232" s="261"/>
      <c r="F232" s="261"/>
      <c r="G232" s="261"/>
      <c r="H232" s="277"/>
      <c r="I232" s="275"/>
      <c r="J232" s="275"/>
      <c r="K232" s="275"/>
      <c r="L232" s="135" t="s">
        <v>32</v>
      </c>
      <c r="M232" s="25">
        <v>0</v>
      </c>
      <c r="N232" s="276"/>
      <c r="O232" s="184"/>
      <c r="P232" s="173"/>
      <c r="Q232" s="154"/>
      <c r="R232" s="115"/>
    </row>
    <row r="233" spans="1:18" s="27" customFormat="1" ht="16.5" customHeight="1">
      <c r="A233" s="254"/>
      <c r="B233" s="257"/>
      <c r="C233" s="260"/>
      <c r="D233" s="261"/>
      <c r="E233" s="261"/>
      <c r="F233" s="261"/>
      <c r="G233" s="261"/>
      <c r="H233" s="277"/>
      <c r="I233" s="275"/>
      <c r="J233" s="275"/>
      <c r="K233" s="275"/>
      <c r="L233" s="135" t="s">
        <v>33</v>
      </c>
      <c r="M233" s="25">
        <v>0</v>
      </c>
      <c r="N233" s="276"/>
      <c r="O233" s="185"/>
      <c r="P233" s="174"/>
      <c r="Q233" s="155"/>
      <c r="R233" s="115"/>
    </row>
    <row r="234" spans="1:18" s="27" customFormat="1" ht="16.5" customHeight="1">
      <c r="A234" s="254">
        <v>44</v>
      </c>
      <c r="B234" s="255">
        <v>60014</v>
      </c>
      <c r="C234" s="258">
        <v>6050</v>
      </c>
      <c r="D234" s="261" t="s">
        <v>412</v>
      </c>
      <c r="E234" s="261"/>
      <c r="F234" s="261"/>
      <c r="G234" s="261" t="s">
        <v>54</v>
      </c>
      <c r="H234" s="274">
        <v>2020</v>
      </c>
      <c r="I234" s="275">
        <f>SUM(J234+K234+M234)</f>
        <v>97785</v>
      </c>
      <c r="J234" s="275">
        <v>84255</v>
      </c>
      <c r="K234" s="275">
        <v>0</v>
      </c>
      <c r="L234" s="106" t="s">
        <v>29</v>
      </c>
      <c r="M234" s="19">
        <f>SUM(M235:M238)</f>
        <v>13530</v>
      </c>
      <c r="N234" s="276">
        <v>13530</v>
      </c>
      <c r="O234" s="183"/>
      <c r="P234" s="183"/>
      <c r="Q234" s="165"/>
      <c r="R234" s="115"/>
    </row>
    <row r="235" spans="1:18" s="27" customFormat="1" ht="16.5" customHeight="1">
      <c r="A235" s="254"/>
      <c r="B235" s="256"/>
      <c r="C235" s="259"/>
      <c r="D235" s="261"/>
      <c r="E235" s="261"/>
      <c r="F235" s="261"/>
      <c r="G235" s="261"/>
      <c r="H235" s="274"/>
      <c r="I235" s="275"/>
      <c r="J235" s="275"/>
      <c r="K235" s="275"/>
      <c r="L235" s="106" t="s">
        <v>30</v>
      </c>
      <c r="M235" s="25">
        <v>13530</v>
      </c>
      <c r="N235" s="276"/>
      <c r="O235" s="184"/>
      <c r="P235" s="173"/>
      <c r="Q235" s="154"/>
      <c r="R235" s="115"/>
    </row>
    <row r="236" spans="1:18" s="27" customFormat="1" ht="16.5" customHeight="1">
      <c r="A236" s="254"/>
      <c r="B236" s="256"/>
      <c r="C236" s="259"/>
      <c r="D236" s="261"/>
      <c r="E236" s="261"/>
      <c r="F236" s="261"/>
      <c r="G236" s="261"/>
      <c r="H236" s="277">
        <v>2023</v>
      </c>
      <c r="I236" s="275"/>
      <c r="J236" s="275"/>
      <c r="K236" s="275"/>
      <c r="L236" s="106" t="s">
        <v>31</v>
      </c>
      <c r="M236" s="25">
        <v>0</v>
      </c>
      <c r="N236" s="276"/>
      <c r="O236" s="184"/>
      <c r="P236" s="173"/>
      <c r="Q236" s="154"/>
      <c r="R236" s="115"/>
    </row>
    <row r="237" spans="1:18" s="27" customFormat="1" ht="16.5" customHeight="1">
      <c r="A237" s="254"/>
      <c r="B237" s="256"/>
      <c r="C237" s="259"/>
      <c r="D237" s="261"/>
      <c r="E237" s="261"/>
      <c r="F237" s="261"/>
      <c r="G237" s="261"/>
      <c r="H237" s="277"/>
      <c r="I237" s="275"/>
      <c r="J237" s="275"/>
      <c r="K237" s="275"/>
      <c r="L237" s="106" t="s">
        <v>32</v>
      </c>
      <c r="M237" s="25">
        <v>0</v>
      </c>
      <c r="N237" s="276"/>
      <c r="O237" s="184"/>
      <c r="P237" s="173"/>
      <c r="Q237" s="154"/>
      <c r="R237" s="115"/>
    </row>
    <row r="238" spans="1:18" s="27" customFormat="1" ht="16.5" customHeight="1">
      <c r="A238" s="254"/>
      <c r="B238" s="257"/>
      <c r="C238" s="260"/>
      <c r="D238" s="261"/>
      <c r="E238" s="261"/>
      <c r="F238" s="261"/>
      <c r="G238" s="261"/>
      <c r="H238" s="277"/>
      <c r="I238" s="275"/>
      <c r="J238" s="275"/>
      <c r="K238" s="275"/>
      <c r="L238" s="106" t="s">
        <v>33</v>
      </c>
      <c r="M238" s="25">
        <v>0</v>
      </c>
      <c r="N238" s="276"/>
      <c r="O238" s="185"/>
      <c r="P238" s="174"/>
      <c r="Q238" s="155"/>
      <c r="R238" s="115"/>
    </row>
    <row r="239" spans="1:18" s="27" customFormat="1" ht="16.5" customHeight="1">
      <c r="A239" s="254" t="s">
        <v>466</v>
      </c>
      <c r="B239" s="255">
        <v>60014</v>
      </c>
      <c r="C239" s="255">
        <v>6050</v>
      </c>
      <c r="D239" s="261" t="s">
        <v>467</v>
      </c>
      <c r="E239" s="261"/>
      <c r="F239" s="261"/>
      <c r="G239" s="261" t="s">
        <v>54</v>
      </c>
      <c r="H239" s="274">
        <v>2023</v>
      </c>
      <c r="I239" s="275">
        <f>SUM(J239+K239+M239)</f>
        <v>1200000</v>
      </c>
      <c r="J239" s="275">
        <v>0</v>
      </c>
      <c r="K239" s="275">
        <v>0</v>
      </c>
      <c r="L239" s="128" t="s">
        <v>29</v>
      </c>
      <c r="M239" s="19">
        <f>SUM(M240:M243)</f>
        <v>1200000</v>
      </c>
      <c r="N239" s="276">
        <v>1200000</v>
      </c>
      <c r="O239" s="183"/>
      <c r="P239" s="183"/>
      <c r="Q239" s="165"/>
      <c r="R239" s="115"/>
    </row>
    <row r="240" spans="1:18" s="27" customFormat="1" ht="16.5" customHeight="1">
      <c r="A240" s="254"/>
      <c r="B240" s="256"/>
      <c r="C240" s="259"/>
      <c r="D240" s="261"/>
      <c r="E240" s="261"/>
      <c r="F240" s="261"/>
      <c r="G240" s="261"/>
      <c r="H240" s="274"/>
      <c r="I240" s="275"/>
      <c r="J240" s="275"/>
      <c r="K240" s="275"/>
      <c r="L240" s="128" t="s">
        <v>30</v>
      </c>
      <c r="M240" s="25">
        <v>0</v>
      </c>
      <c r="N240" s="276"/>
      <c r="O240" s="184"/>
      <c r="P240" s="173"/>
      <c r="Q240" s="154"/>
      <c r="R240" s="115"/>
    </row>
    <row r="241" spans="1:18" s="27" customFormat="1" ht="16.5" customHeight="1">
      <c r="A241" s="254"/>
      <c r="B241" s="256"/>
      <c r="C241" s="259"/>
      <c r="D241" s="261"/>
      <c r="E241" s="261"/>
      <c r="F241" s="261"/>
      <c r="G241" s="261"/>
      <c r="H241" s="277">
        <v>2024</v>
      </c>
      <c r="I241" s="275"/>
      <c r="J241" s="275"/>
      <c r="K241" s="275"/>
      <c r="L241" s="128" t="s">
        <v>31</v>
      </c>
      <c r="M241" s="25">
        <v>0</v>
      </c>
      <c r="N241" s="276"/>
      <c r="O241" s="184"/>
      <c r="P241" s="173"/>
      <c r="Q241" s="154"/>
      <c r="R241" s="115"/>
    </row>
    <row r="242" spans="1:18" s="27" customFormat="1" ht="16.5" customHeight="1">
      <c r="A242" s="254"/>
      <c r="B242" s="256"/>
      <c r="C242" s="259"/>
      <c r="D242" s="261"/>
      <c r="E242" s="261"/>
      <c r="F242" s="261"/>
      <c r="G242" s="261"/>
      <c r="H242" s="277"/>
      <c r="I242" s="275"/>
      <c r="J242" s="275"/>
      <c r="K242" s="275"/>
      <c r="L242" s="128" t="s">
        <v>32</v>
      </c>
      <c r="M242" s="25">
        <v>0</v>
      </c>
      <c r="N242" s="276"/>
      <c r="O242" s="184"/>
      <c r="P242" s="173"/>
      <c r="Q242" s="154"/>
      <c r="R242" s="115"/>
    </row>
    <row r="243" spans="1:18" s="27" customFormat="1" ht="16.5" customHeight="1">
      <c r="A243" s="254"/>
      <c r="B243" s="257"/>
      <c r="C243" s="260"/>
      <c r="D243" s="261"/>
      <c r="E243" s="261"/>
      <c r="F243" s="261"/>
      <c r="G243" s="261"/>
      <c r="H243" s="277"/>
      <c r="I243" s="275"/>
      <c r="J243" s="275"/>
      <c r="K243" s="275"/>
      <c r="L243" s="129" t="s">
        <v>55</v>
      </c>
      <c r="M243" s="25">
        <v>1200000</v>
      </c>
      <c r="N243" s="276"/>
      <c r="O243" s="185"/>
      <c r="P243" s="174"/>
      <c r="Q243" s="155"/>
      <c r="R243" s="115"/>
    </row>
    <row r="244" spans="1:18" s="27" customFormat="1" ht="16.5" customHeight="1">
      <c r="A244" s="254">
        <v>45</v>
      </c>
      <c r="B244" s="255">
        <v>60014</v>
      </c>
      <c r="C244" s="258">
        <v>6050</v>
      </c>
      <c r="D244" s="261" t="s">
        <v>96</v>
      </c>
      <c r="E244" s="261"/>
      <c r="F244" s="261"/>
      <c r="G244" s="261" t="s">
        <v>54</v>
      </c>
      <c r="H244" s="274">
        <v>2023</v>
      </c>
      <c r="I244" s="381">
        <f>SUM(J244+K244+M244)</f>
        <v>500000</v>
      </c>
      <c r="J244" s="275">
        <v>0</v>
      </c>
      <c r="K244" s="275">
        <v>0</v>
      </c>
      <c r="L244" s="23" t="s">
        <v>29</v>
      </c>
      <c r="M244" s="19">
        <f>SUM(M245:M248)</f>
        <v>500000</v>
      </c>
      <c r="N244" s="276">
        <v>0</v>
      </c>
      <c r="O244" s="183"/>
      <c r="P244" s="183"/>
      <c r="Q244" s="165"/>
      <c r="R244" s="115"/>
    </row>
    <row r="245" spans="1:18" s="27" customFormat="1" ht="16.5" customHeight="1">
      <c r="A245" s="254"/>
      <c r="B245" s="256"/>
      <c r="C245" s="259"/>
      <c r="D245" s="261"/>
      <c r="E245" s="261"/>
      <c r="F245" s="261"/>
      <c r="G245" s="261"/>
      <c r="H245" s="274"/>
      <c r="I245" s="382"/>
      <c r="J245" s="275"/>
      <c r="K245" s="275"/>
      <c r="L245" s="23" t="s">
        <v>30</v>
      </c>
      <c r="M245" s="25">
        <v>250000</v>
      </c>
      <c r="N245" s="276"/>
      <c r="O245" s="184"/>
      <c r="P245" s="173"/>
      <c r="Q245" s="154"/>
      <c r="R245" s="115"/>
    </row>
    <row r="246" spans="1:18" s="27" customFormat="1" ht="16.5" customHeight="1">
      <c r="A246" s="254"/>
      <c r="B246" s="256"/>
      <c r="C246" s="259"/>
      <c r="D246" s="261"/>
      <c r="E246" s="261"/>
      <c r="F246" s="261"/>
      <c r="G246" s="261"/>
      <c r="H246" s="277">
        <v>2023</v>
      </c>
      <c r="I246" s="382"/>
      <c r="J246" s="275"/>
      <c r="K246" s="275"/>
      <c r="L246" s="23" t="s">
        <v>31</v>
      </c>
      <c r="M246" s="25">
        <v>250000</v>
      </c>
      <c r="N246" s="276"/>
      <c r="O246" s="184"/>
      <c r="P246" s="173"/>
      <c r="Q246" s="154"/>
      <c r="R246" s="115"/>
    </row>
    <row r="247" spans="1:18" s="27" customFormat="1" ht="16.5" customHeight="1">
      <c r="A247" s="254"/>
      <c r="B247" s="256"/>
      <c r="C247" s="259"/>
      <c r="D247" s="261"/>
      <c r="E247" s="261"/>
      <c r="F247" s="261"/>
      <c r="G247" s="261"/>
      <c r="H247" s="277"/>
      <c r="I247" s="382"/>
      <c r="J247" s="275"/>
      <c r="K247" s="275"/>
      <c r="L247" s="23" t="s">
        <v>32</v>
      </c>
      <c r="M247" s="25">
        <v>0</v>
      </c>
      <c r="N247" s="276"/>
      <c r="O247" s="184"/>
      <c r="P247" s="173"/>
      <c r="Q247" s="154"/>
      <c r="R247" s="115"/>
    </row>
    <row r="248" spans="1:18" s="27" customFormat="1" ht="16.5" customHeight="1">
      <c r="A248" s="254"/>
      <c r="B248" s="257"/>
      <c r="C248" s="260"/>
      <c r="D248" s="261"/>
      <c r="E248" s="261"/>
      <c r="F248" s="261"/>
      <c r="G248" s="261"/>
      <c r="H248" s="277"/>
      <c r="I248" s="383"/>
      <c r="J248" s="275"/>
      <c r="K248" s="275"/>
      <c r="L248" s="23" t="s">
        <v>33</v>
      </c>
      <c r="M248" s="25">
        <v>0</v>
      </c>
      <c r="N248" s="276"/>
      <c r="O248" s="185"/>
      <c r="P248" s="174"/>
      <c r="Q248" s="155"/>
      <c r="R248" s="115"/>
    </row>
    <row r="249" spans="1:18" s="27" customFormat="1" ht="16.5" customHeight="1">
      <c r="A249" s="254">
        <v>46</v>
      </c>
      <c r="B249" s="255">
        <v>60014</v>
      </c>
      <c r="C249" s="258">
        <v>6050</v>
      </c>
      <c r="D249" s="261" t="s">
        <v>97</v>
      </c>
      <c r="E249" s="261"/>
      <c r="F249" s="261"/>
      <c r="G249" s="261" t="s">
        <v>54</v>
      </c>
      <c r="H249" s="274">
        <v>2023</v>
      </c>
      <c r="I249" s="381">
        <v>430500</v>
      </c>
      <c r="J249" s="275">
        <v>0</v>
      </c>
      <c r="K249" s="275">
        <v>0</v>
      </c>
      <c r="L249" s="121" t="s">
        <v>29</v>
      </c>
      <c r="M249" s="77">
        <f>SUM(M250:M253)</f>
        <v>269370</v>
      </c>
      <c r="N249" s="276">
        <f>M250+M251</f>
        <v>269370</v>
      </c>
      <c r="O249" s="183"/>
      <c r="P249" s="183"/>
      <c r="Q249" s="166"/>
      <c r="R249" s="115"/>
    </row>
    <row r="250" spans="1:18" s="27" customFormat="1" ht="16.5" customHeight="1">
      <c r="A250" s="254"/>
      <c r="B250" s="256"/>
      <c r="C250" s="259"/>
      <c r="D250" s="261"/>
      <c r="E250" s="261"/>
      <c r="F250" s="261"/>
      <c r="G250" s="261"/>
      <c r="H250" s="274"/>
      <c r="I250" s="382"/>
      <c r="J250" s="275"/>
      <c r="K250" s="275"/>
      <c r="L250" s="121" t="s">
        <v>30</v>
      </c>
      <c r="M250" s="25">
        <v>134685</v>
      </c>
      <c r="N250" s="276"/>
      <c r="O250" s="184"/>
      <c r="P250" s="173"/>
      <c r="Q250" s="154"/>
      <c r="R250" s="115"/>
    </row>
    <row r="251" spans="1:18" s="27" customFormat="1" ht="16.5" customHeight="1">
      <c r="A251" s="254"/>
      <c r="B251" s="256"/>
      <c r="C251" s="259"/>
      <c r="D251" s="261"/>
      <c r="E251" s="261"/>
      <c r="F251" s="261"/>
      <c r="G251" s="261"/>
      <c r="H251" s="277">
        <v>2024</v>
      </c>
      <c r="I251" s="382"/>
      <c r="J251" s="275"/>
      <c r="K251" s="275"/>
      <c r="L251" s="121" t="s">
        <v>31</v>
      </c>
      <c r="M251" s="25">
        <v>134685</v>
      </c>
      <c r="N251" s="276"/>
      <c r="O251" s="184"/>
      <c r="P251" s="173"/>
      <c r="Q251" s="154"/>
      <c r="R251" s="109">
        <f>SUM(M249+K249-I249)</f>
        <v>-161130</v>
      </c>
    </row>
    <row r="252" spans="1:18" s="27" customFormat="1" ht="16.5" customHeight="1">
      <c r="A252" s="254"/>
      <c r="B252" s="256"/>
      <c r="C252" s="259"/>
      <c r="D252" s="261"/>
      <c r="E252" s="261"/>
      <c r="F252" s="261"/>
      <c r="G252" s="261"/>
      <c r="H252" s="277"/>
      <c r="I252" s="382"/>
      <c r="J252" s="275"/>
      <c r="K252" s="275"/>
      <c r="L252" s="121" t="s">
        <v>32</v>
      </c>
      <c r="M252" s="25">
        <v>0</v>
      </c>
      <c r="N252" s="276"/>
      <c r="O252" s="184"/>
      <c r="P252" s="173"/>
      <c r="Q252" s="154"/>
      <c r="R252" s="115"/>
    </row>
    <row r="253" spans="1:18" s="27" customFormat="1" ht="16.5" customHeight="1">
      <c r="A253" s="254"/>
      <c r="B253" s="257"/>
      <c r="C253" s="260"/>
      <c r="D253" s="261"/>
      <c r="E253" s="261"/>
      <c r="F253" s="261"/>
      <c r="G253" s="261"/>
      <c r="H253" s="277"/>
      <c r="I253" s="383"/>
      <c r="J253" s="275"/>
      <c r="K253" s="275"/>
      <c r="L253" s="121" t="s">
        <v>33</v>
      </c>
      <c r="M253" s="25">
        <v>0</v>
      </c>
      <c r="N253" s="276"/>
      <c r="O253" s="185"/>
      <c r="P253" s="174"/>
      <c r="Q253" s="155"/>
      <c r="R253" s="115"/>
    </row>
    <row r="254" spans="1:18" s="27" customFormat="1" ht="16.5" customHeight="1">
      <c r="A254" s="254">
        <v>47</v>
      </c>
      <c r="B254" s="255">
        <v>60014</v>
      </c>
      <c r="C254" s="258">
        <v>6050</v>
      </c>
      <c r="D254" s="261" t="s">
        <v>413</v>
      </c>
      <c r="E254" s="261"/>
      <c r="F254" s="261"/>
      <c r="G254" s="261" t="s">
        <v>54</v>
      </c>
      <c r="H254" s="274">
        <v>2020</v>
      </c>
      <c r="I254" s="381">
        <f>SUM(J254+K254+M254)</f>
        <v>43050</v>
      </c>
      <c r="J254" s="275">
        <v>39360</v>
      </c>
      <c r="K254" s="275">
        <v>0</v>
      </c>
      <c r="L254" s="106" t="s">
        <v>29</v>
      </c>
      <c r="M254" s="19">
        <f>SUM(M255:M258)</f>
        <v>3690</v>
      </c>
      <c r="N254" s="276">
        <f>M255</f>
        <v>3690</v>
      </c>
      <c r="O254" s="183"/>
      <c r="P254" s="183"/>
      <c r="Q254" s="165"/>
      <c r="R254" s="115"/>
    </row>
    <row r="255" spans="1:18" s="27" customFormat="1" ht="16.5" customHeight="1">
      <c r="A255" s="254"/>
      <c r="B255" s="256"/>
      <c r="C255" s="259"/>
      <c r="D255" s="261"/>
      <c r="E255" s="261"/>
      <c r="F255" s="261"/>
      <c r="G255" s="261"/>
      <c r="H255" s="274"/>
      <c r="I255" s="382"/>
      <c r="J255" s="275"/>
      <c r="K255" s="275"/>
      <c r="L255" s="106" t="s">
        <v>30</v>
      </c>
      <c r="M255" s="25">
        <v>3690</v>
      </c>
      <c r="N255" s="276"/>
      <c r="O255" s="184"/>
      <c r="P255" s="173"/>
      <c r="Q255" s="154"/>
      <c r="R255" s="115"/>
    </row>
    <row r="256" spans="1:18" s="27" customFormat="1" ht="16.5" customHeight="1">
      <c r="A256" s="254"/>
      <c r="B256" s="256"/>
      <c r="C256" s="259"/>
      <c r="D256" s="261"/>
      <c r="E256" s="261"/>
      <c r="F256" s="261"/>
      <c r="G256" s="261"/>
      <c r="H256" s="277">
        <v>2023</v>
      </c>
      <c r="I256" s="382"/>
      <c r="J256" s="275"/>
      <c r="K256" s="275"/>
      <c r="L256" s="106" t="s">
        <v>31</v>
      </c>
      <c r="M256" s="25">
        <v>0</v>
      </c>
      <c r="N256" s="276"/>
      <c r="O256" s="184"/>
      <c r="P256" s="173"/>
      <c r="Q256" s="154"/>
      <c r="R256" s="115"/>
    </row>
    <row r="257" spans="1:18" s="27" customFormat="1" ht="16.5" customHeight="1">
      <c r="A257" s="254"/>
      <c r="B257" s="256"/>
      <c r="C257" s="259"/>
      <c r="D257" s="261"/>
      <c r="E257" s="261"/>
      <c r="F257" s="261"/>
      <c r="G257" s="261"/>
      <c r="H257" s="277"/>
      <c r="I257" s="382"/>
      <c r="J257" s="275"/>
      <c r="K257" s="275"/>
      <c r="L257" s="106" t="s">
        <v>32</v>
      </c>
      <c r="M257" s="25">
        <v>0</v>
      </c>
      <c r="N257" s="276"/>
      <c r="O257" s="184"/>
      <c r="P257" s="173"/>
      <c r="Q257" s="154"/>
      <c r="R257" s="115"/>
    </row>
    <row r="258" spans="1:18" s="27" customFormat="1" ht="16.5" customHeight="1">
      <c r="A258" s="254"/>
      <c r="B258" s="257"/>
      <c r="C258" s="260"/>
      <c r="D258" s="261"/>
      <c r="E258" s="261"/>
      <c r="F258" s="261"/>
      <c r="G258" s="261"/>
      <c r="H258" s="277"/>
      <c r="I258" s="383"/>
      <c r="J258" s="275"/>
      <c r="K258" s="275"/>
      <c r="L258" s="106" t="s">
        <v>33</v>
      </c>
      <c r="M258" s="25">
        <v>0</v>
      </c>
      <c r="N258" s="276"/>
      <c r="O258" s="185"/>
      <c r="P258" s="174"/>
      <c r="Q258" s="155"/>
      <c r="R258" s="115"/>
    </row>
    <row r="259" spans="1:18" s="27" customFormat="1" ht="16.5" customHeight="1">
      <c r="A259" s="254" t="s">
        <v>464</v>
      </c>
      <c r="B259" s="255">
        <v>60014</v>
      </c>
      <c r="C259" s="255">
        <v>6050</v>
      </c>
      <c r="D259" s="261" t="s">
        <v>465</v>
      </c>
      <c r="E259" s="261"/>
      <c r="F259" s="261"/>
      <c r="G259" s="261" t="s">
        <v>54</v>
      </c>
      <c r="H259" s="274">
        <v>2023</v>
      </c>
      <c r="I259" s="381">
        <f>SUM(J259+K259+M259)</f>
        <v>1243500</v>
      </c>
      <c r="J259" s="275">
        <v>0</v>
      </c>
      <c r="K259" s="275">
        <v>0</v>
      </c>
      <c r="L259" s="128" t="s">
        <v>29</v>
      </c>
      <c r="M259" s="19">
        <f>SUM(M260:M263)</f>
        <v>1243500</v>
      </c>
      <c r="N259" s="276">
        <v>1243500</v>
      </c>
      <c r="O259" s="183"/>
      <c r="P259" s="183"/>
      <c r="Q259" s="165"/>
      <c r="R259" s="115"/>
    </row>
    <row r="260" spans="1:18" s="27" customFormat="1" ht="16.5" customHeight="1">
      <c r="A260" s="254"/>
      <c r="B260" s="256"/>
      <c r="C260" s="259"/>
      <c r="D260" s="261"/>
      <c r="E260" s="261"/>
      <c r="F260" s="261"/>
      <c r="G260" s="261"/>
      <c r="H260" s="274"/>
      <c r="I260" s="382"/>
      <c r="J260" s="275"/>
      <c r="K260" s="275"/>
      <c r="L260" s="128" t="s">
        <v>30</v>
      </c>
      <c r="M260" s="25">
        <v>0</v>
      </c>
      <c r="N260" s="276"/>
      <c r="O260" s="184"/>
      <c r="P260" s="173"/>
      <c r="Q260" s="154"/>
      <c r="R260" s="115"/>
    </row>
    <row r="261" spans="1:18" s="27" customFormat="1" ht="16.5" customHeight="1">
      <c r="A261" s="254"/>
      <c r="B261" s="256"/>
      <c r="C261" s="259"/>
      <c r="D261" s="261"/>
      <c r="E261" s="261"/>
      <c r="F261" s="261"/>
      <c r="G261" s="261"/>
      <c r="H261" s="277">
        <v>2024</v>
      </c>
      <c r="I261" s="382"/>
      <c r="J261" s="275"/>
      <c r="K261" s="275"/>
      <c r="L261" s="128" t="s">
        <v>31</v>
      </c>
      <c r="M261" s="25">
        <v>0</v>
      </c>
      <c r="N261" s="276"/>
      <c r="O261" s="184"/>
      <c r="P261" s="173"/>
      <c r="Q261" s="154"/>
      <c r="R261" s="115"/>
    </row>
    <row r="262" spans="1:18" s="27" customFormat="1" ht="16.5" customHeight="1">
      <c r="A262" s="254"/>
      <c r="B262" s="256"/>
      <c r="C262" s="259"/>
      <c r="D262" s="261"/>
      <c r="E262" s="261"/>
      <c r="F262" s="261"/>
      <c r="G262" s="261"/>
      <c r="H262" s="277"/>
      <c r="I262" s="382"/>
      <c r="J262" s="275"/>
      <c r="K262" s="275"/>
      <c r="L262" s="128" t="s">
        <v>32</v>
      </c>
      <c r="M262" s="25">
        <v>0</v>
      </c>
      <c r="N262" s="276"/>
      <c r="O262" s="184"/>
      <c r="P262" s="173"/>
      <c r="Q262" s="154"/>
      <c r="R262" s="115"/>
    </row>
    <row r="263" spans="1:18" s="27" customFormat="1" ht="16.5" customHeight="1">
      <c r="A263" s="254"/>
      <c r="B263" s="257"/>
      <c r="C263" s="260"/>
      <c r="D263" s="261"/>
      <c r="E263" s="261"/>
      <c r="F263" s="261"/>
      <c r="G263" s="261"/>
      <c r="H263" s="277"/>
      <c r="I263" s="383"/>
      <c r="J263" s="275"/>
      <c r="K263" s="275"/>
      <c r="L263" s="129" t="s">
        <v>55</v>
      </c>
      <c r="M263" s="25">
        <v>1243500</v>
      </c>
      <c r="N263" s="276"/>
      <c r="O263" s="185"/>
      <c r="P263" s="174"/>
      <c r="Q263" s="155"/>
      <c r="R263" s="115"/>
    </row>
    <row r="264" spans="1:18" s="27" customFormat="1" ht="16.5" customHeight="1">
      <c r="A264" s="254">
        <v>48</v>
      </c>
      <c r="B264" s="255">
        <v>60014</v>
      </c>
      <c r="C264" s="258">
        <v>6050</v>
      </c>
      <c r="D264" s="261" t="s">
        <v>98</v>
      </c>
      <c r="E264" s="261"/>
      <c r="F264" s="261"/>
      <c r="G264" s="261" t="s">
        <v>424</v>
      </c>
      <c r="H264" s="274">
        <v>2022</v>
      </c>
      <c r="I264" s="275">
        <f>SUM(J264+K264+M264)</f>
        <v>224352</v>
      </c>
      <c r="J264" s="275">
        <v>40590</v>
      </c>
      <c r="K264" s="275">
        <v>0</v>
      </c>
      <c r="L264" s="23" t="s">
        <v>29</v>
      </c>
      <c r="M264" s="19">
        <f>SUM(M265:M268)</f>
        <v>183762</v>
      </c>
      <c r="N264" s="276">
        <v>183762</v>
      </c>
      <c r="O264" s="183"/>
      <c r="P264" s="183"/>
      <c r="Q264" s="165"/>
      <c r="R264" s="115"/>
    </row>
    <row r="265" spans="1:18" s="27" customFormat="1" ht="16.5" customHeight="1">
      <c r="A265" s="254"/>
      <c r="B265" s="256"/>
      <c r="C265" s="259"/>
      <c r="D265" s="261"/>
      <c r="E265" s="261"/>
      <c r="F265" s="261"/>
      <c r="G265" s="261"/>
      <c r="H265" s="274"/>
      <c r="I265" s="275"/>
      <c r="J265" s="275"/>
      <c r="K265" s="275"/>
      <c r="L265" s="23" t="s">
        <v>30</v>
      </c>
      <c r="M265" s="25">
        <v>91881</v>
      </c>
      <c r="N265" s="276"/>
      <c r="O265" s="184"/>
      <c r="P265" s="173"/>
      <c r="Q265" s="154"/>
      <c r="R265" s="115"/>
    </row>
    <row r="266" spans="1:18" s="27" customFormat="1" ht="16.5" customHeight="1">
      <c r="A266" s="254"/>
      <c r="B266" s="256"/>
      <c r="C266" s="259"/>
      <c r="D266" s="261"/>
      <c r="E266" s="261"/>
      <c r="F266" s="261"/>
      <c r="G266" s="261"/>
      <c r="H266" s="277">
        <v>2023</v>
      </c>
      <c r="I266" s="275"/>
      <c r="J266" s="275"/>
      <c r="K266" s="275"/>
      <c r="L266" s="23" t="s">
        <v>31</v>
      </c>
      <c r="M266" s="25">
        <v>91881</v>
      </c>
      <c r="N266" s="276"/>
      <c r="O266" s="184"/>
      <c r="P266" s="173"/>
      <c r="Q266" s="154"/>
      <c r="R266" s="115"/>
    </row>
    <row r="267" spans="1:18" s="27" customFormat="1" ht="16.5" customHeight="1">
      <c r="A267" s="254"/>
      <c r="B267" s="256"/>
      <c r="C267" s="259"/>
      <c r="D267" s="261"/>
      <c r="E267" s="261"/>
      <c r="F267" s="261"/>
      <c r="G267" s="261"/>
      <c r="H267" s="277"/>
      <c r="I267" s="275"/>
      <c r="J267" s="275"/>
      <c r="K267" s="275"/>
      <c r="L267" s="23" t="s">
        <v>32</v>
      </c>
      <c r="M267" s="25">
        <v>0</v>
      </c>
      <c r="N267" s="276"/>
      <c r="O267" s="184"/>
      <c r="P267" s="173"/>
      <c r="Q267" s="154"/>
      <c r="R267" s="115"/>
    </row>
    <row r="268" spans="1:18" s="27" customFormat="1" ht="16.5" customHeight="1">
      <c r="A268" s="254"/>
      <c r="B268" s="257"/>
      <c r="C268" s="260"/>
      <c r="D268" s="261"/>
      <c r="E268" s="261"/>
      <c r="F268" s="261"/>
      <c r="G268" s="261"/>
      <c r="H268" s="277"/>
      <c r="I268" s="275"/>
      <c r="J268" s="275"/>
      <c r="K268" s="275"/>
      <c r="L268" s="23" t="s">
        <v>33</v>
      </c>
      <c r="M268" s="25">
        <v>0</v>
      </c>
      <c r="N268" s="276"/>
      <c r="O268" s="185"/>
      <c r="P268" s="174"/>
      <c r="Q268" s="155"/>
      <c r="R268" s="115"/>
    </row>
    <row r="269" spans="1:18" s="27" customFormat="1" ht="16.5" customHeight="1">
      <c r="A269" s="254">
        <v>49</v>
      </c>
      <c r="B269" s="255">
        <v>60014</v>
      </c>
      <c r="C269" s="258">
        <v>6050</v>
      </c>
      <c r="D269" s="261" t="s">
        <v>99</v>
      </c>
      <c r="E269" s="261"/>
      <c r="F269" s="261"/>
      <c r="G269" s="261" t="s">
        <v>54</v>
      </c>
      <c r="H269" s="274">
        <v>2023</v>
      </c>
      <c r="I269" s="275">
        <f>SUM(J269+K269+M269)</f>
        <v>125400</v>
      </c>
      <c r="J269" s="275">
        <v>0</v>
      </c>
      <c r="K269" s="275">
        <v>0</v>
      </c>
      <c r="L269" s="23" t="s">
        <v>29</v>
      </c>
      <c r="M269" s="19">
        <f>SUM(M270:M273)</f>
        <v>125400</v>
      </c>
      <c r="N269" s="276">
        <v>125400</v>
      </c>
      <c r="O269" s="183"/>
      <c r="P269" s="183"/>
      <c r="Q269" s="165"/>
      <c r="R269" s="115"/>
    </row>
    <row r="270" spans="1:18" s="27" customFormat="1" ht="16.5" customHeight="1">
      <c r="A270" s="254"/>
      <c r="B270" s="256"/>
      <c r="C270" s="259"/>
      <c r="D270" s="261"/>
      <c r="E270" s="261"/>
      <c r="F270" s="261"/>
      <c r="G270" s="261"/>
      <c r="H270" s="274"/>
      <c r="I270" s="275"/>
      <c r="J270" s="275"/>
      <c r="K270" s="275"/>
      <c r="L270" s="23" t="s">
        <v>30</v>
      </c>
      <c r="M270" s="25">
        <v>50400</v>
      </c>
      <c r="N270" s="276"/>
      <c r="O270" s="184"/>
      <c r="P270" s="173"/>
      <c r="Q270" s="154"/>
      <c r="R270" s="115"/>
    </row>
    <row r="271" spans="1:18" s="27" customFormat="1" ht="16.5" customHeight="1">
      <c r="A271" s="254"/>
      <c r="B271" s="256"/>
      <c r="C271" s="259"/>
      <c r="D271" s="261"/>
      <c r="E271" s="261"/>
      <c r="F271" s="261"/>
      <c r="G271" s="261"/>
      <c r="H271" s="277">
        <v>2023</v>
      </c>
      <c r="I271" s="275"/>
      <c r="J271" s="275"/>
      <c r="K271" s="275"/>
      <c r="L271" s="23" t="s">
        <v>31</v>
      </c>
      <c r="M271" s="25">
        <v>75000</v>
      </c>
      <c r="N271" s="276"/>
      <c r="O271" s="184"/>
      <c r="P271" s="173"/>
      <c r="Q271" s="154"/>
      <c r="R271" s="115"/>
    </row>
    <row r="272" spans="1:18" s="27" customFormat="1" ht="16.5" customHeight="1">
      <c r="A272" s="254"/>
      <c r="B272" s="256"/>
      <c r="C272" s="259"/>
      <c r="D272" s="261"/>
      <c r="E272" s="261"/>
      <c r="F272" s="261"/>
      <c r="G272" s="261"/>
      <c r="H272" s="277"/>
      <c r="I272" s="275"/>
      <c r="J272" s="275"/>
      <c r="K272" s="275"/>
      <c r="L272" s="23" t="s">
        <v>32</v>
      </c>
      <c r="M272" s="25">
        <v>0</v>
      </c>
      <c r="N272" s="276"/>
      <c r="O272" s="184"/>
      <c r="P272" s="173"/>
      <c r="Q272" s="154"/>
      <c r="R272" s="115"/>
    </row>
    <row r="273" spans="1:18" s="27" customFormat="1" ht="16.5" customHeight="1">
      <c r="A273" s="254"/>
      <c r="B273" s="257"/>
      <c r="C273" s="260"/>
      <c r="D273" s="261"/>
      <c r="E273" s="261"/>
      <c r="F273" s="261"/>
      <c r="G273" s="261"/>
      <c r="H273" s="277"/>
      <c r="I273" s="275"/>
      <c r="J273" s="275"/>
      <c r="K273" s="275"/>
      <c r="L273" s="23" t="s">
        <v>33</v>
      </c>
      <c r="M273" s="25">
        <v>0</v>
      </c>
      <c r="N273" s="276"/>
      <c r="O273" s="185"/>
      <c r="P273" s="174"/>
      <c r="Q273" s="155"/>
      <c r="R273" s="115"/>
    </row>
    <row r="274" spans="1:18" s="27" customFormat="1" ht="16.5" customHeight="1">
      <c r="A274" s="254">
        <v>50</v>
      </c>
      <c r="B274" s="255">
        <v>60014</v>
      </c>
      <c r="C274" s="258">
        <v>6050</v>
      </c>
      <c r="D274" s="261" t="s">
        <v>100</v>
      </c>
      <c r="E274" s="261"/>
      <c r="F274" s="261"/>
      <c r="G274" s="261" t="s">
        <v>54</v>
      </c>
      <c r="H274" s="274">
        <v>2023</v>
      </c>
      <c r="I274" s="381">
        <f>SUM(J274+K274+M274)</f>
        <v>31365</v>
      </c>
      <c r="J274" s="275">
        <v>0</v>
      </c>
      <c r="K274" s="275">
        <v>0</v>
      </c>
      <c r="L274" s="23" t="s">
        <v>29</v>
      </c>
      <c r="M274" s="19">
        <f>SUM(M275:M278)</f>
        <v>31365</v>
      </c>
      <c r="N274" s="276">
        <v>31365</v>
      </c>
      <c r="O274" s="183"/>
      <c r="P274" s="183"/>
      <c r="Q274" s="165"/>
      <c r="R274" s="115"/>
    </row>
    <row r="275" spans="1:18" s="27" customFormat="1" ht="16.5" customHeight="1">
      <c r="A275" s="254"/>
      <c r="B275" s="256"/>
      <c r="C275" s="259"/>
      <c r="D275" s="261"/>
      <c r="E275" s="261"/>
      <c r="F275" s="261"/>
      <c r="G275" s="261"/>
      <c r="H275" s="274"/>
      <c r="I275" s="382"/>
      <c r="J275" s="275"/>
      <c r="K275" s="275"/>
      <c r="L275" s="23" t="s">
        <v>30</v>
      </c>
      <c r="M275" s="25">
        <v>1230</v>
      </c>
      <c r="N275" s="276"/>
      <c r="O275" s="184"/>
      <c r="P275" s="173"/>
      <c r="Q275" s="154"/>
      <c r="R275" s="115"/>
    </row>
    <row r="276" spans="1:18" s="27" customFormat="1" ht="16.5" customHeight="1">
      <c r="A276" s="254"/>
      <c r="B276" s="256"/>
      <c r="C276" s="259"/>
      <c r="D276" s="261"/>
      <c r="E276" s="261"/>
      <c r="F276" s="261"/>
      <c r="G276" s="261"/>
      <c r="H276" s="277">
        <v>2023</v>
      </c>
      <c r="I276" s="382"/>
      <c r="J276" s="275"/>
      <c r="K276" s="275"/>
      <c r="L276" s="23" t="s">
        <v>31</v>
      </c>
      <c r="M276" s="25">
        <v>30135</v>
      </c>
      <c r="N276" s="276"/>
      <c r="O276" s="184"/>
      <c r="P276" s="173"/>
      <c r="Q276" s="154"/>
      <c r="R276" s="115"/>
    </row>
    <row r="277" spans="1:18" s="27" customFormat="1" ht="16.5" customHeight="1">
      <c r="A277" s="254"/>
      <c r="B277" s="256"/>
      <c r="C277" s="259"/>
      <c r="D277" s="261"/>
      <c r="E277" s="261"/>
      <c r="F277" s="261"/>
      <c r="G277" s="261"/>
      <c r="H277" s="277"/>
      <c r="I277" s="382"/>
      <c r="J277" s="275"/>
      <c r="K277" s="275"/>
      <c r="L277" s="23" t="s">
        <v>32</v>
      </c>
      <c r="M277" s="25">
        <v>0</v>
      </c>
      <c r="N277" s="276"/>
      <c r="O277" s="184"/>
      <c r="P277" s="173"/>
      <c r="Q277" s="154"/>
      <c r="R277" s="115"/>
    </row>
    <row r="278" spans="1:18" s="27" customFormat="1" ht="16.5" customHeight="1">
      <c r="A278" s="254"/>
      <c r="B278" s="257"/>
      <c r="C278" s="260"/>
      <c r="D278" s="261"/>
      <c r="E278" s="261"/>
      <c r="F278" s="261"/>
      <c r="G278" s="261"/>
      <c r="H278" s="277"/>
      <c r="I278" s="383"/>
      <c r="J278" s="275"/>
      <c r="K278" s="275"/>
      <c r="L278" s="23" t="s">
        <v>33</v>
      </c>
      <c r="M278" s="25">
        <v>0</v>
      </c>
      <c r="N278" s="276"/>
      <c r="O278" s="185"/>
      <c r="P278" s="174"/>
      <c r="Q278" s="155"/>
      <c r="R278" s="115"/>
    </row>
    <row r="279" spans="1:18" s="27" customFormat="1" ht="16.5" customHeight="1">
      <c r="A279" s="254">
        <v>51</v>
      </c>
      <c r="B279" s="255">
        <v>60014</v>
      </c>
      <c r="C279" s="258">
        <v>6050</v>
      </c>
      <c r="D279" s="261" t="s">
        <v>101</v>
      </c>
      <c r="E279" s="261"/>
      <c r="F279" s="261"/>
      <c r="G279" s="261" t="s">
        <v>54</v>
      </c>
      <c r="H279" s="274">
        <v>2022</v>
      </c>
      <c r="I279" s="381">
        <f>SUM(J279+K279+M279)</f>
        <v>62484</v>
      </c>
      <c r="J279" s="275">
        <v>12792</v>
      </c>
      <c r="K279" s="275">
        <v>0</v>
      </c>
      <c r="L279" s="23" t="s">
        <v>29</v>
      </c>
      <c r="M279" s="19">
        <f>SUM(M280:M283)</f>
        <v>49692</v>
      </c>
      <c r="N279" s="276">
        <v>49692</v>
      </c>
      <c r="O279" s="183"/>
      <c r="P279" s="183"/>
      <c r="Q279" s="165"/>
      <c r="R279" s="115"/>
    </row>
    <row r="280" spans="1:18" s="27" customFormat="1" ht="16.5" customHeight="1">
      <c r="A280" s="254"/>
      <c r="B280" s="256"/>
      <c r="C280" s="259"/>
      <c r="D280" s="261"/>
      <c r="E280" s="261"/>
      <c r="F280" s="261"/>
      <c r="G280" s="261"/>
      <c r="H280" s="274"/>
      <c r="I280" s="382"/>
      <c r="J280" s="275"/>
      <c r="K280" s="275"/>
      <c r="L280" s="23" t="s">
        <v>30</v>
      </c>
      <c r="M280" s="25">
        <v>24846</v>
      </c>
      <c r="N280" s="276"/>
      <c r="O280" s="184"/>
      <c r="P280" s="173"/>
      <c r="Q280" s="154"/>
      <c r="R280" s="115"/>
    </row>
    <row r="281" spans="1:18" s="27" customFormat="1" ht="16.5" customHeight="1">
      <c r="A281" s="254"/>
      <c r="B281" s="256"/>
      <c r="C281" s="259"/>
      <c r="D281" s="261"/>
      <c r="E281" s="261"/>
      <c r="F281" s="261"/>
      <c r="G281" s="261"/>
      <c r="H281" s="277">
        <v>2023</v>
      </c>
      <c r="I281" s="382"/>
      <c r="J281" s="275"/>
      <c r="K281" s="275"/>
      <c r="L281" s="23" t="s">
        <v>31</v>
      </c>
      <c r="M281" s="25">
        <v>24846</v>
      </c>
      <c r="N281" s="276"/>
      <c r="O281" s="184"/>
      <c r="P281" s="173"/>
      <c r="Q281" s="154"/>
      <c r="R281" s="115"/>
    </row>
    <row r="282" spans="1:18" s="27" customFormat="1" ht="16.5" customHeight="1">
      <c r="A282" s="254"/>
      <c r="B282" s="256"/>
      <c r="C282" s="259"/>
      <c r="D282" s="261"/>
      <c r="E282" s="261"/>
      <c r="F282" s="261"/>
      <c r="G282" s="261"/>
      <c r="H282" s="277"/>
      <c r="I282" s="382"/>
      <c r="J282" s="275"/>
      <c r="K282" s="275"/>
      <c r="L282" s="23" t="s">
        <v>32</v>
      </c>
      <c r="M282" s="25">
        <v>0</v>
      </c>
      <c r="N282" s="276"/>
      <c r="O282" s="184"/>
      <c r="P282" s="173"/>
      <c r="Q282" s="154"/>
      <c r="R282" s="115"/>
    </row>
    <row r="283" spans="1:18" s="27" customFormat="1" ht="16.5" customHeight="1">
      <c r="A283" s="254"/>
      <c r="B283" s="257"/>
      <c r="C283" s="260"/>
      <c r="D283" s="261"/>
      <c r="E283" s="261"/>
      <c r="F283" s="261"/>
      <c r="G283" s="261"/>
      <c r="H283" s="277"/>
      <c r="I283" s="383"/>
      <c r="J283" s="275"/>
      <c r="K283" s="275"/>
      <c r="L283" s="23" t="s">
        <v>33</v>
      </c>
      <c r="M283" s="25">
        <v>0</v>
      </c>
      <c r="N283" s="276"/>
      <c r="O283" s="185"/>
      <c r="P283" s="174"/>
      <c r="Q283" s="155"/>
      <c r="R283" s="115"/>
    </row>
    <row r="284" spans="1:18" s="27" customFormat="1" ht="16.5" customHeight="1">
      <c r="A284" s="254">
        <v>52</v>
      </c>
      <c r="B284" s="255">
        <v>60014</v>
      </c>
      <c r="C284" s="258">
        <v>6050</v>
      </c>
      <c r="D284" s="261" t="s">
        <v>102</v>
      </c>
      <c r="E284" s="261"/>
      <c r="F284" s="261"/>
      <c r="G284" s="261" t="s">
        <v>54</v>
      </c>
      <c r="H284" s="274">
        <v>2023</v>
      </c>
      <c r="I284" s="381">
        <f>SUM(J284+K284+M284)</f>
        <v>70000</v>
      </c>
      <c r="J284" s="275">
        <v>0</v>
      </c>
      <c r="K284" s="275">
        <v>0</v>
      </c>
      <c r="L284" s="23" t="s">
        <v>29</v>
      </c>
      <c r="M284" s="19">
        <f>SUM(M285:M288)</f>
        <v>70000</v>
      </c>
      <c r="N284" s="276">
        <v>70000</v>
      </c>
      <c r="O284" s="183"/>
      <c r="P284" s="183"/>
      <c r="Q284" s="165"/>
      <c r="R284" s="115"/>
    </row>
    <row r="285" spans="1:18" s="27" customFormat="1" ht="16.5" customHeight="1">
      <c r="A285" s="254"/>
      <c r="B285" s="256"/>
      <c r="C285" s="259"/>
      <c r="D285" s="261"/>
      <c r="E285" s="261"/>
      <c r="F285" s="261"/>
      <c r="G285" s="261"/>
      <c r="H285" s="274"/>
      <c r="I285" s="382"/>
      <c r="J285" s="275"/>
      <c r="K285" s="275"/>
      <c r="L285" s="23" t="s">
        <v>30</v>
      </c>
      <c r="M285" s="25">
        <v>70000</v>
      </c>
      <c r="N285" s="276"/>
      <c r="O285" s="184"/>
      <c r="P285" s="173"/>
      <c r="Q285" s="154"/>
      <c r="R285" s="115"/>
    </row>
    <row r="286" spans="1:18" s="27" customFormat="1" ht="16.5" customHeight="1">
      <c r="A286" s="254"/>
      <c r="B286" s="256"/>
      <c r="C286" s="259"/>
      <c r="D286" s="261"/>
      <c r="E286" s="261"/>
      <c r="F286" s="261"/>
      <c r="G286" s="261"/>
      <c r="H286" s="277">
        <v>2023</v>
      </c>
      <c r="I286" s="382"/>
      <c r="J286" s="275"/>
      <c r="K286" s="275"/>
      <c r="L286" s="23" t="s">
        <v>31</v>
      </c>
      <c r="M286" s="25">
        <v>0</v>
      </c>
      <c r="N286" s="276"/>
      <c r="O286" s="184"/>
      <c r="P286" s="173"/>
      <c r="Q286" s="154"/>
      <c r="R286" s="115"/>
    </row>
    <row r="287" spans="1:18" s="27" customFormat="1" ht="16.5" customHeight="1">
      <c r="A287" s="254"/>
      <c r="B287" s="256"/>
      <c r="C287" s="259"/>
      <c r="D287" s="261"/>
      <c r="E287" s="261"/>
      <c r="F287" s="261"/>
      <c r="G287" s="261"/>
      <c r="H287" s="277"/>
      <c r="I287" s="382"/>
      <c r="J287" s="275"/>
      <c r="K287" s="275"/>
      <c r="L287" s="23" t="s">
        <v>32</v>
      </c>
      <c r="M287" s="25">
        <v>0</v>
      </c>
      <c r="N287" s="276"/>
      <c r="O287" s="184"/>
      <c r="P287" s="173"/>
      <c r="Q287" s="154"/>
      <c r="R287" s="115"/>
    </row>
    <row r="288" spans="1:18" s="27" customFormat="1" ht="16.5" customHeight="1">
      <c r="A288" s="254"/>
      <c r="B288" s="257"/>
      <c r="C288" s="260"/>
      <c r="D288" s="261"/>
      <c r="E288" s="261"/>
      <c r="F288" s="261"/>
      <c r="G288" s="261"/>
      <c r="H288" s="277"/>
      <c r="I288" s="383"/>
      <c r="J288" s="275"/>
      <c r="K288" s="275"/>
      <c r="L288" s="23" t="s">
        <v>33</v>
      </c>
      <c r="M288" s="25">
        <v>0</v>
      </c>
      <c r="N288" s="276"/>
      <c r="O288" s="185"/>
      <c r="P288" s="174"/>
      <c r="Q288" s="155"/>
      <c r="R288" s="115"/>
    </row>
    <row r="289" spans="1:18" s="27" customFormat="1" ht="16.5" customHeight="1">
      <c r="A289" s="254">
        <v>53</v>
      </c>
      <c r="B289" s="255">
        <v>60014</v>
      </c>
      <c r="C289" s="258">
        <v>6050</v>
      </c>
      <c r="D289" s="261" t="s">
        <v>103</v>
      </c>
      <c r="E289" s="261"/>
      <c r="F289" s="261"/>
      <c r="G289" s="261" t="s">
        <v>54</v>
      </c>
      <c r="H289" s="274">
        <v>2023</v>
      </c>
      <c r="I289" s="381">
        <f>SUM(J289+K289+M289)</f>
        <v>200000</v>
      </c>
      <c r="J289" s="275">
        <v>0</v>
      </c>
      <c r="K289" s="275">
        <v>0</v>
      </c>
      <c r="L289" s="23" t="s">
        <v>29</v>
      </c>
      <c r="M289" s="19">
        <f>SUM(M290:M293)</f>
        <v>200000</v>
      </c>
      <c r="N289" s="276">
        <v>0</v>
      </c>
      <c r="O289" s="183"/>
      <c r="P289" s="183"/>
      <c r="Q289" s="165"/>
      <c r="R289" s="115"/>
    </row>
    <row r="290" spans="1:18" s="27" customFormat="1" ht="16.5" customHeight="1">
      <c r="A290" s="254"/>
      <c r="B290" s="256"/>
      <c r="C290" s="259"/>
      <c r="D290" s="261"/>
      <c r="E290" s="261"/>
      <c r="F290" s="261"/>
      <c r="G290" s="261"/>
      <c r="H290" s="274"/>
      <c r="I290" s="382"/>
      <c r="J290" s="275"/>
      <c r="K290" s="275"/>
      <c r="L290" s="23" t="s">
        <v>30</v>
      </c>
      <c r="M290" s="25">
        <v>100000</v>
      </c>
      <c r="N290" s="276"/>
      <c r="O290" s="184"/>
      <c r="P290" s="173"/>
      <c r="Q290" s="154"/>
      <c r="R290" s="115"/>
    </row>
    <row r="291" spans="1:18" s="27" customFormat="1" ht="16.5" customHeight="1">
      <c r="A291" s="254"/>
      <c r="B291" s="256"/>
      <c r="C291" s="259"/>
      <c r="D291" s="261"/>
      <c r="E291" s="261"/>
      <c r="F291" s="261"/>
      <c r="G291" s="261"/>
      <c r="H291" s="277">
        <v>2023</v>
      </c>
      <c r="I291" s="382"/>
      <c r="J291" s="275"/>
      <c r="K291" s="275"/>
      <c r="L291" s="23" t="s">
        <v>31</v>
      </c>
      <c r="M291" s="25">
        <v>100000</v>
      </c>
      <c r="N291" s="276"/>
      <c r="O291" s="184"/>
      <c r="P291" s="173"/>
      <c r="Q291" s="154"/>
      <c r="R291" s="115"/>
    </row>
    <row r="292" spans="1:18" s="27" customFormat="1" ht="16.5" customHeight="1">
      <c r="A292" s="254"/>
      <c r="B292" s="256"/>
      <c r="C292" s="259"/>
      <c r="D292" s="261"/>
      <c r="E292" s="261"/>
      <c r="F292" s="261"/>
      <c r="G292" s="261"/>
      <c r="H292" s="277"/>
      <c r="I292" s="382"/>
      <c r="J292" s="275"/>
      <c r="K292" s="275"/>
      <c r="L292" s="23" t="s">
        <v>32</v>
      </c>
      <c r="M292" s="25">
        <v>0</v>
      </c>
      <c r="N292" s="276"/>
      <c r="O292" s="184"/>
      <c r="P292" s="173"/>
      <c r="Q292" s="154"/>
      <c r="R292" s="115"/>
    </row>
    <row r="293" spans="1:18" s="27" customFormat="1" ht="16.5" customHeight="1">
      <c r="A293" s="254"/>
      <c r="B293" s="257"/>
      <c r="C293" s="260"/>
      <c r="D293" s="261"/>
      <c r="E293" s="261"/>
      <c r="F293" s="261"/>
      <c r="G293" s="261"/>
      <c r="H293" s="277"/>
      <c r="I293" s="383"/>
      <c r="J293" s="275"/>
      <c r="K293" s="275"/>
      <c r="L293" s="23" t="s">
        <v>33</v>
      </c>
      <c r="M293" s="25">
        <v>0</v>
      </c>
      <c r="N293" s="276"/>
      <c r="O293" s="185"/>
      <c r="P293" s="174"/>
      <c r="Q293" s="155"/>
      <c r="R293" s="115"/>
    </row>
    <row r="294" spans="1:18" s="27" customFormat="1" ht="16.5" customHeight="1">
      <c r="A294" s="254">
        <v>54</v>
      </c>
      <c r="B294" s="255">
        <v>60014</v>
      </c>
      <c r="C294" s="258">
        <v>6050</v>
      </c>
      <c r="D294" s="261" t="s">
        <v>425</v>
      </c>
      <c r="E294" s="261"/>
      <c r="F294" s="261"/>
      <c r="G294" s="261" t="s">
        <v>54</v>
      </c>
      <c r="H294" s="274">
        <v>2022</v>
      </c>
      <c r="I294" s="381">
        <v>40000000</v>
      </c>
      <c r="J294" s="275">
        <v>49200</v>
      </c>
      <c r="K294" s="275">
        <v>0</v>
      </c>
      <c r="L294" s="23" t="s">
        <v>29</v>
      </c>
      <c r="M294" s="19">
        <f>SUM(M295:M298)</f>
        <v>109470</v>
      </c>
      <c r="N294" s="276">
        <f>M295</f>
        <v>109470</v>
      </c>
      <c r="O294" s="183"/>
      <c r="P294" s="183"/>
      <c r="Q294" s="165"/>
      <c r="R294" s="115"/>
    </row>
    <row r="295" spans="1:18" s="27" customFormat="1" ht="16.5" customHeight="1">
      <c r="A295" s="254"/>
      <c r="B295" s="256"/>
      <c r="C295" s="259"/>
      <c r="D295" s="261"/>
      <c r="E295" s="261"/>
      <c r="F295" s="261"/>
      <c r="G295" s="261"/>
      <c r="H295" s="274"/>
      <c r="I295" s="382"/>
      <c r="J295" s="275"/>
      <c r="K295" s="275"/>
      <c r="L295" s="23" t="s">
        <v>30</v>
      </c>
      <c r="M295" s="25">
        <v>109470</v>
      </c>
      <c r="N295" s="276"/>
      <c r="O295" s="184"/>
      <c r="P295" s="173"/>
      <c r="Q295" s="154"/>
      <c r="R295" s="115"/>
    </row>
    <row r="296" spans="1:18" s="27" customFormat="1" ht="16.5" customHeight="1">
      <c r="A296" s="254"/>
      <c r="B296" s="256"/>
      <c r="C296" s="259"/>
      <c r="D296" s="261"/>
      <c r="E296" s="261"/>
      <c r="F296" s="261"/>
      <c r="G296" s="261"/>
      <c r="H296" s="277">
        <v>2024</v>
      </c>
      <c r="I296" s="382"/>
      <c r="J296" s="275"/>
      <c r="K296" s="275"/>
      <c r="L296" s="23" t="s">
        <v>31</v>
      </c>
      <c r="M296" s="25">
        <v>0</v>
      </c>
      <c r="N296" s="276"/>
      <c r="O296" s="184"/>
      <c r="P296" s="173"/>
      <c r="Q296" s="154"/>
      <c r="R296" s="109">
        <f>SUM(M294+J294-I294)</f>
        <v>-39841330</v>
      </c>
    </row>
    <row r="297" spans="1:18" s="27" customFormat="1" ht="16.5" customHeight="1">
      <c r="A297" s="254"/>
      <c r="B297" s="256"/>
      <c r="C297" s="259"/>
      <c r="D297" s="261"/>
      <c r="E297" s="261"/>
      <c r="F297" s="261"/>
      <c r="G297" s="261"/>
      <c r="H297" s="277"/>
      <c r="I297" s="382"/>
      <c r="J297" s="275"/>
      <c r="K297" s="275"/>
      <c r="L297" s="23" t="s">
        <v>32</v>
      </c>
      <c r="M297" s="25">
        <v>0</v>
      </c>
      <c r="N297" s="276"/>
      <c r="O297" s="184"/>
      <c r="P297" s="173"/>
      <c r="Q297" s="154"/>
      <c r="R297" s="115"/>
    </row>
    <row r="298" spans="1:18" s="27" customFormat="1" ht="16.5" customHeight="1">
      <c r="A298" s="254"/>
      <c r="B298" s="257"/>
      <c r="C298" s="260"/>
      <c r="D298" s="261"/>
      <c r="E298" s="261"/>
      <c r="F298" s="261"/>
      <c r="G298" s="261"/>
      <c r="H298" s="277"/>
      <c r="I298" s="383"/>
      <c r="J298" s="275"/>
      <c r="K298" s="275"/>
      <c r="L298" s="88" t="s">
        <v>33</v>
      </c>
      <c r="M298" s="25">
        <v>0</v>
      </c>
      <c r="N298" s="276"/>
      <c r="O298" s="185"/>
      <c r="P298" s="174"/>
      <c r="Q298" s="155"/>
      <c r="R298" s="115"/>
    </row>
    <row r="299" spans="1:18" s="27" customFormat="1" ht="22.5" customHeight="1">
      <c r="A299" s="254">
        <v>55</v>
      </c>
      <c r="B299" s="255">
        <v>60014</v>
      </c>
      <c r="C299" s="258">
        <v>6050</v>
      </c>
      <c r="D299" s="261" t="s">
        <v>426</v>
      </c>
      <c r="E299" s="261"/>
      <c r="F299" s="261"/>
      <c r="G299" s="261" t="s">
        <v>424</v>
      </c>
      <c r="H299" s="274">
        <v>2023</v>
      </c>
      <c r="I299" s="381">
        <v>361620</v>
      </c>
      <c r="J299" s="275">
        <v>0</v>
      </c>
      <c r="K299" s="275">
        <v>0</v>
      </c>
      <c r="L299" s="23" t="s">
        <v>29</v>
      </c>
      <c r="M299" s="77">
        <f>SUM(M300:M303)</f>
        <v>220895.7</v>
      </c>
      <c r="N299" s="276">
        <v>220895.7</v>
      </c>
      <c r="O299" s="183"/>
      <c r="P299" s="183"/>
      <c r="Q299" s="166"/>
      <c r="R299" s="115"/>
    </row>
    <row r="300" spans="1:18" s="27" customFormat="1" ht="22.5" customHeight="1">
      <c r="A300" s="254"/>
      <c r="B300" s="256"/>
      <c r="C300" s="259"/>
      <c r="D300" s="261"/>
      <c r="E300" s="261"/>
      <c r="F300" s="261"/>
      <c r="G300" s="261"/>
      <c r="H300" s="274"/>
      <c r="I300" s="382"/>
      <c r="J300" s="275"/>
      <c r="K300" s="275"/>
      <c r="L300" s="23" t="s">
        <v>30</v>
      </c>
      <c r="M300" s="25">
        <v>110447.85</v>
      </c>
      <c r="N300" s="276"/>
      <c r="O300" s="184"/>
      <c r="P300" s="173"/>
      <c r="Q300" s="154"/>
      <c r="R300" s="115"/>
    </row>
    <row r="301" spans="1:18" s="27" customFormat="1" ht="22.5" customHeight="1">
      <c r="A301" s="254"/>
      <c r="B301" s="256"/>
      <c r="C301" s="259"/>
      <c r="D301" s="261"/>
      <c r="E301" s="261"/>
      <c r="F301" s="261"/>
      <c r="G301" s="261"/>
      <c r="H301" s="277">
        <v>2024</v>
      </c>
      <c r="I301" s="382"/>
      <c r="J301" s="275"/>
      <c r="K301" s="275"/>
      <c r="L301" s="23" t="s">
        <v>31</v>
      </c>
      <c r="M301" s="25">
        <v>110447.85</v>
      </c>
      <c r="N301" s="276"/>
      <c r="O301" s="184"/>
      <c r="P301" s="173"/>
      <c r="Q301" s="154"/>
      <c r="R301" s="109">
        <f>SUM(M299+K299-I299)</f>
        <v>-140724.29999999999</v>
      </c>
    </row>
    <row r="302" spans="1:18" s="27" customFormat="1" ht="22.5" customHeight="1">
      <c r="A302" s="254"/>
      <c r="B302" s="256"/>
      <c r="C302" s="259"/>
      <c r="D302" s="261"/>
      <c r="E302" s="261"/>
      <c r="F302" s="261"/>
      <c r="G302" s="261"/>
      <c r="H302" s="277"/>
      <c r="I302" s="382"/>
      <c r="J302" s="275"/>
      <c r="K302" s="275"/>
      <c r="L302" s="23" t="s">
        <v>32</v>
      </c>
      <c r="M302" s="25">
        <v>0</v>
      </c>
      <c r="N302" s="276"/>
      <c r="O302" s="184"/>
      <c r="P302" s="173"/>
      <c r="Q302" s="154"/>
      <c r="R302" s="115"/>
    </row>
    <row r="303" spans="1:18" s="27" customFormat="1" ht="22.5" customHeight="1">
      <c r="A303" s="254"/>
      <c r="B303" s="257"/>
      <c r="C303" s="260"/>
      <c r="D303" s="261"/>
      <c r="E303" s="261"/>
      <c r="F303" s="261"/>
      <c r="G303" s="261"/>
      <c r="H303" s="277"/>
      <c r="I303" s="383"/>
      <c r="J303" s="275"/>
      <c r="K303" s="275"/>
      <c r="L303" s="23" t="s">
        <v>33</v>
      </c>
      <c r="M303" s="25">
        <v>0</v>
      </c>
      <c r="N303" s="276"/>
      <c r="O303" s="185"/>
      <c r="P303" s="174"/>
      <c r="Q303" s="155"/>
      <c r="R303" s="115"/>
    </row>
    <row r="304" spans="1:18" s="27" customFormat="1" ht="16.5" customHeight="1">
      <c r="A304" s="254">
        <v>56</v>
      </c>
      <c r="B304" s="255">
        <v>60014</v>
      </c>
      <c r="C304" s="258">
        <v>6050</v>
      </c>
      <c r="D304" s="261" t="s">
        <v>106</v>
      </c>
      <c r="E304" s="261"/>
      <c r="F304" s="261"/>
      <c r="G304" s="261" t="s">
        <v>54</v>
      </c>
      <c r="H304" s="274">
        <v>2022</v>
      </c>
      <c r="I304" s="381">
        <f>SUM(J304+K304+M304)</f>
        <v>267156</v>
      </c>
      <c r="J304" s="275">
        <v>52890</v>
      </c>
      <c r="K304" s="275">
        <v>0</v>
      </c>
      <c r="L304" s="23" t="s">
        <v>29</v>
      </c>
      <c r="M304" s="77">
        <f>SUM(M305:M308)</f>
        <v>214266</v>
      </c>
      <c r="N304" s="276">
        <v>214266</v>
      </c>
      <c r="O304" s="183"/>
      <c r="P304" s="183"/>
      <c r="Q304" s="166"/>
      <c r="R304" s="115"/>
    </row>
    <row r="305" spans="1:18" s="27" customFormat="1" ht="16.5" customHeight="1">
      <c r="A305" s="254"/>
      <c r="B305" s="256"/>
      <c r="C305" s="259"/>
      <c r="D305" s="261"/>
      <c r="E305" s="261"/>
      <c r="F305" s="261"/>
      <c r="G305" s="261"/>
      <c r="H305" s="274"/>
      <c r="I305" s="382"/>
      <c r="J305" s="275"/>
      <c r="K305" s="275"/>
      <c r="L305" s="23" t="s">
        <v>30</v>
      </c>
      <c r="M305" s="25">
        <v>107133</v>
      </c>
      <c r="N305" s="276"/>
      <c r="O305" s="184"/>
      <c r="P305" s="173"/>
      <c r="Q305" s="154"/>
      <c r="R305" s="115"/>
    </row>
    <row r="306" spans="1:18" s="27" customFormat="1" ht="16.5" customHeight="1">
      <c r="A306" s="254"/>
      <c r="B306" s="256"/>
      <c r="C306" s="259"/>
      <c r="D306" s="261"/>
      <c r="E306" s="261"/>
      <c r="F306" s="261"/>
      <c r="G306" s="261"/>
      <c r="H306" s="277">
        <v>2023</v>
      </c>
      <c r="I306" s="382"/>
      <c r="J306" s="275"/>
      <c r="K306" s="275"/>
      <c r="L306" s="23" t="s">
        <v>31</v>
      </c>
      <c r="M306" s="25">
        <v>107133</v>
      </c>
      <c r="N306" s="276"/>
      <c r="O306" s="184"/>
      <c r="P306" s="173"/>
      <c r="Q306" s="154"/>
      <c r="R306" s="115"/>
    </row>
    <row r="307" spans="1:18" s="27" customFormat="1" ht="16.5" customHeight="1">
      <c r="A307" s="254"/>
      <c r="B307" s="256"/>
      <c r="C307" s="259"/>
      <c r="D307" s="261"/>
      <c r="E307" s="261"/>
      <c r="F307" s="261"/>
      <c r="G307" s="261"/>
      <c r="H307" s="277"/>
      <c r="I307" s="382"/>
      <c r="J307" s="275"/>
      <c r="K307" s="275"/>
      <c r="L307" s="23" t="s">
        <v>32</v>
      </c>
      <c r="M307" s="25">
        <v>0</v>
      </c>
      <c r="N307" s="276"/>
      <c r="O307" s="184"/>
      <c r="P307" s="173"/>
      <c r="Q307" s="154"/>
      <c r="R307" s="115"/>
    </row>
    <row r="308" spans="1:18" s="27" customFormat="1" ht="16.5" customHeight="1">
      <c r="A308" s="254"/>
      <c r="B308" s="257"/>
      <c r="C308" s="260"/>
      <c r="D308" s="261"/>
      <c r="E308" s="261"/>
      <c r="F308" s="261"/>
      <c r="G308" s="261"/>
      <c r="H308" s="277"/>
      <c r="I308" s="383"/>
      <c r="J308" s="275"/>
      <c r="K308" s="275"/>
      <c r="L308" s="23" t="s">
        <v>33</v>
      </c>
      <c r="M308" s="25">
        <v>0</v>
      </c>
      <c r="N308" s="276"/>
      <c r="O308" s="185"/>
      <c r="P308" s="174"/>
      <c r="Q308" s="155"/>
      <c r="R308" s="115"/>
    </row>
    <row r="309" spans="1:18" s="27" customFormat="1" ht="16.5" customHeight="1">
      <c r="A309" s="254">
        <v>57</v>
      </c>
      <c r="B309" s="255">
        <v>60014</v>
      </c>
      <c r="C309" s="258">
        <v>6050</v>
      </c>
      <c r="D309" s="261" t="s">
        <v>414</v>
      </c>
      <c r="E309" s="261"/>
      <c r="F309" s="261"/>
      <c r="G309" s="261" t="s">
        <v>54</v>
      </c>
      <c r="H309" s="274">
        <v>2021</v>
      </c>
      <c r="I309" s="381">
        <f>SUM(J309+K309+M309)</f>
        <v>109789.8</v>
      </c>
      <c r="J309" s="275">
        <v>85189.8</v>
      </c>
      <c r="K309" s="275">
        <v>0</v>
      </c>
      <c r="L309" s="106" t="s">
        <v>29</v>
      </c>
      <c r="M309" s="77">
        <f>SUM(M310:M313)</f>
        <v>24600</v>
      </c>
      <c r="N309" s="276">
        <f>M310</f>
        <v>24600</v>
      </c>
      <c r="O309" s="183"/>
      <c r="P309" s="183"/>
      <c r="Q309" s="166"/>
      <c r="R309" s="115"/>
    </row>
    <row r="310" spans="1:18" s="27" customFormat="1" ht="16.5" customHeight="1">
      <c r="A310" s="254"/>
      <c r="B310" s="256"/>
      <c r="C310" s="259"/>
      <c r="D310" s="261"/>
      <c r="E310" s="261"/>
      <c r="F310" s="261"/>
      <c r="G310" s="261"/>
      <c r="H310" s="274"/>
      <c r="I310" s="382"/>
      <c r="J310" s="275"/>
      <c r="K310" s="275"/>
      <c r="L310" s="106" t="s">
        <v>30</v>
      </c>
      <c r="M310" s="25">
        <v>24600</v>
      </c>
      <c r="N310" s="276"/>
      <c r="O310" s="184"/>
      <c r="P310" s="173"/>
      <c r="Q310" s="154"/>
      <c r="R310" s="115"/>
    </row>
    <row r="311" spans="1:18" s="27" customFormat="1" ht="16.5" customHeight="1">
      <c r="A311" s="254"/>
      <c r="B311" s="256"/>
      <c r="C311" s="259"/>
      <c r="D311" s="261"/>
      <c r="E311" s="261"/>
      <c r="F311" s="261"/>
      <c r="G311" s="261"/>
      <c r="H311" s="277">
        <v>2023</v>
      </c>
      <c r="I311" s="382"/>
      <c r="J311" s="275"/>
      <c r="K311" s="275"/>
      <c r="L311" s="106" t="s">
        <v>31</v>
      </c>
      <c r="M311" s="25">
        <v>0</v>
      </c>
      <c r="N311" s="276"/>
      <c r="O311" s="184"/>
      <c r="P311" s="173"/>
      <c r="Q311" s="154"/>
      <c r="R311" s="115"/>
    </row>
    <row r="312" spans="1:18" s="27" customFormat="1" ht="16.5" customHeight="1">
      <c r="A312" s="254"/>
      <c r="B312" s="256"/>
      <c r="C312" s="259"/>
      <c r="D312" s="261"/>
      <c r="E312" s="261"/>
      <c r="F312" s="261"/>
      <c r="G312" s="261"/>
      <c r="H312" s="277"/>
      <c r="I312" s="382"/>
      <c r="J312" s="275"/>
      <c r="K312" s="275"/>
      <c r="L312" s="106" t="s">
        <v>32</v>
      </c>
      <c r="M312" s="25">
        <v>0</v>
      </c>
      <c r="N312" s="276"/>
      <c r="O312" s="184"/>
      <c r="P312" s="173"/>
      <c r="Q312" s="154"/>
      <c r="R312" s="115"/>
    </row>
    <row r="313" spans="1:18" s="27" customFormat="1" ht="16.5" customHeight="1">
      <c r="A313" s="254"/>
      <c r="B313" s="257"/>
      <c r="C313" s="260"/>
      <c r="D313" s="261"/>
      <c r="E313" s="261"/>
      <c r="F313" s="261"/>
      <c r="G313" s="261"/>
      <c r="H313" s="277"/>
      <c r="I313" s="383"/>
      <c r="J313" s="275"/>
      <c r="K313" s="275"/>
      <c r="L313" s="106" t="s">
        <v>33</v>
      </c>
      <c r="M313" s="25">
        <v>0</v>
      </c>
      <c r="N313" s="276"/>
      <c r="O313" s="185"/>
      <c r="P313" s="174"/>
      <c r="Q313" s="155"/>
      <c r="R313" s="115"/>
    </row>
    <row r="314" spans="1:18" s="7" customFormat="1" ht="16.5" customHeight="1">
      <c r="A314" s="254">
        <v>58</v>
      </c>
      <c r="B314" s="270">
        <v>60014</v>
      </c>
      <c r="C314" s="264">
        <v>6050</v>
      </c>
      <c r="D314" s="267" t="s">
        <v>107</v>
      </c>
      <c r="E314" s="267"/>
      <c r="F314" s="267"/>
      <c r="G314" s="267" t="s">
        <v>54</v>
      </c>
      <c r="H314" s="268">
        <v>2022</v>
      </c>
      <c r="I314" s="337">
        <f>SUM(J314+K314+M314)+250000+275000+275000</f>
        <v>800000</v>
      </c>
      <c r="J314" s="269">
        <v>0</v>
      </c>
      <c r="K314" s="269">
        <v>0</v>
      </c>
      <c r="L314" s="65" t="s">
        <v>29</v>
      </c>
      <c r="M314" s="93">
        <f>SUM(M315:M318)</f>
        <v>0</v>
      </c>
      <c r="N314" s="262">
        <v>0</v>
      </c>
      <c r="O314" s="179"/>
      <c r="P314" s="179"/>
      <c r="Q314" s="168"/>
      <c r="R314" s="113"/>
    </row>
    <row r="315" spans="1:18" s="7" customFormat="1" ht="16.5" customHeight="1">
      <c r="A315" s="254"/>
      <c r="B315" s="271"/>
      <c r="C315" s="265"/>
      <c r="D315" s="267"/>
      <c r="E315" s="267"/>
      <c r="F315" s="267"/>
      <c r="G315" s="267"/>
      <c r="H315" s="268"/>
      <c r="I315" s="396"/>
      <c r="J315" s="269"/>
      <c r="K315" s="269"/>
      <c r="L315" s="65" t="s">
        <v>30</v>
      </c>
      <c r="M315" s="73">
        <v>0</v>
      </c>
      <c r="N315" s="262"/>
      <c r="O315" s="173"/>
      <c r="P315" s="173"/>
      <c r="Q315" s="154"/>
      <c r="R315" s="113"/>
    </row>
    <row r="316" spans="1:18" s="7" customFormat="1" ht="16.5" customHeight="1">
      <c r="A316" s="254"/>
      <c r="B316" s="271"/>
      <c r="C316" s="265"/>
      <c r="D316" s="267"/>
      <c r="E316" s="267"/>
      <c r="F316" s="267"/>
      <c r="G316" s="267"/>
      <c r="H316" s="263">
        <v>2024</v>
      </c>
      <c r="I316" s="396"/>
      <c r="J316" s="269"/>
      <c r="K316" s="269"/>
      <c r="L316" s="65" t="s">
        <v>31</v>
      </c>
      <c r="M316" s="73">
        <v>0</v>
      </c>
      <c r="N316" s="262"/>
      <c r="O316" s="173"/>
      <c r="P316" s="173"/>
      <c r="Q316" s="154"/>
      <c r="R316" s="109">
        <f>SUM(M314+K314-I314)</f>
        <v>-800000</v>
      </c>
    </row>
    <row r="317" spans="1:18" s="7" customFormat="1" ht="16.5" customHeight="1">
      <c r="A317" s="254"/>
      <c r="B317" s="271"/>
      <c r="C317" s="265"/>
      <c r="D317" s="267"/>
      <c r="E317" s="267"/>
      <c r="F317" s="267"/>
      <c r="G317" s="267"/>
      <c r="H317" s="263"/>
      <c r="I317" s="396"/>
      <c r="J317" s="269"/>
      <c r="K317" s="269"/>
      <c r="L317" s="94" t="s">
        <v>32</v>
      </c>
      <c r="M317" s="73">
        <v>0</v>
      </c>
      <c r="N317" s="262"/>
      <c r="O317" s="173"/>
      <c r="P317" s="173"/>
      <c r="Q317" s="154"/>
      <c r="R317" s="113"/>
    </row>
    <row r="318" spans="1:18" s="7" customFormat="1" ht="16.5" customHeight="1">
      <c r="A318" s="254"/>
      <c r="B318" s="272"/>
      <c r="C318" s="266"/>
      <c r="D318" s="267"/>
      <c r="E318" s="267"/>
      <c r="F318" s="267"/>
      <c r="G318" s="267"/>
      <c r="H318" s="263"/>
      <c r="I318" s="397"/>
      <c r="J318" s="269"/>
      <c r="K318" s="269"/>
      <c r="L318" s="65" t="s">
        <v>55</v>
      </c>
      <c r="M318" s="73">
        <v>0</v>
      </c>
      <c r="N318" s="262"/>
      <c r="O318" s="174"/>
      <c r="P318" s="174"/>
      <c r="Q318" s="155"/>
      <c r="R318" s="113"/>
    </row>
    <row r="319" spans="1:18" s="27" customFormat="1" ht="16.5" customHeight="1">
      <c r="A319" s="254">
        <v>59</v>
      </c>
      <c r="B319" s="255">
        <v>60014</v>
      </c>
      <c r="C319" s="258">
        <v>6050</v>
      </c>
      <c r="D319" s="261" t="s">
        <v>108</v>
      </c>
      <c r="E319" s="261"/>
      <c r="F319" s="261"/>
      <c r="G319" s="261" t="s">
        <v>54</v>
      </c>
      <c r="H319" s="274">
        <v>2023</v>
      </c>
      <c r="I319" s="381">
        <f>SUM(J319+K319+M319)</f>
        <v>211102</v>
      </c>
      <c r="J319" s="275">
        <v>0</v>
      </c>
      <c r="K319" s="275">
        <v>0</v>
      </c>
      <c r="L319" s="23" t="s">
        <v>29</v>
      </c>
      <c r="M319" s="19">
        <f>SUM(M320:M323)</f>
        <v>211102</v>
      </c>
      <c r="N319" s="276">
        <v>211102</v>
      </c>
      <c r="O319" s="183"/>
      <c r="P319" s="183"/>
      <c r="Q319" s="165"/>
      <c r="R319" s="115"/>
    </row>
    <row r="320" spans="1:18" s="27" customFormat="1" ht="16.5" customHeight="1">
      <c r="A320" s="254"/>
      <c r="B320" s="256"/>
      <c r="C320" s="259"/>
      <c r="D320" s="261"/>
      <c r="E320" s="261"/>
      <c r="F320" s="261"/>
      <c r="G320" s="261"/>
      <c r="H320" s="274"/>
      <c r="I320" s="382"/>
      <c r="J320" s="275"/>
      <c r="K320" s="275"/>
      <c r="L320" s="23" t="s">
        <v>30</v>
      </c>
      <c r="M320" s="25">
        <v>105551</v>
      </c>
      <c r="N320" s="276"/>
      <c r="O320" s="184"/>
      <c r="P320" s="173"/>
      <c r="Q320" s="154"/>
      <c r="R320" s="115"/>
    </row>
    <row r="321" spans="1:18" s="27" customFormat="1" ht="16.5" customHeight="1">
      <c r="A321" s="254"/>
      <c r="B321" s="256"/>
      <c r="C321" s="259"/>
      <c r="D321" s="261"/>
      <c r="E321" s="261"/>
      <c r="F321" s="261"/>
      <c r="G321" s="261"/>
      <c r="H321" s="277">
        <v>2023</v>
      </c>
      <c r="I321" s="382"/>
      <c r="J321" s="275"/>
      <c r="K321" s="275"/>
      <c r="L321" s="23" t="s">
        <v>31</v>
      </c>
      <c r="M321" s="25">
        <v>105551</v>
      </c>
      <c r="N321" s="276"/>
      <c r="O321" s="184"/>
      <c r="P321" s="173"/>
      <c r="Q321" s="154"/>
      <c r="R321" s="115"/>
    </row>
    <row r="322" spans="1:18" s="27" customFormat="1" ht="16.5" customHeight="1">
      <c r="A322" s="254"/>
      <c r="B322" s="256"/>
      <c r="C322" s="259"/>
      <c r="D322" s="261"/>
      <c r="E322" s="261"/>
      <c r="F322" s="261"/>
      <c r="G322" s="261"/>
      <c r="H322" s="277"/>
      <c r="I322" s="382"/>
      <c r="J322" s="275"/>
      <c r="K322" s="275"/>
      <c r="L322" s="23" t="s">
        <v>32</v>
      </c>
      <c r="M322" s="25">
        <v>0</v>
      </c>
      <c r="N322" s="276"/>
      <c r="O322" s="184"/>
      <c r="P322" s="173"/>
      <c r="Q322" s="154"/>
      <c r="R322" s="115"/>
    </row>
    <row r="323" spans="1:18" s="27" customFormat="1" ht="16.5" customHeight="1">
      <c r="A323" s="254"/>
      <c r="B323" s="257"/>
      <c r="C323" s="260"/>
      <c r="D323" s="261"/>
      <c r="E323" s="261"/>
      <c r="F323" s="261"/>
      <c r="G323" s="261"/>
      <c r="H323" s="277"/>
      <c r="I323" s="383"/>
      <c r="J323" s="275"/>
      <c r="K323" s="275"/>
      <c r="L323" s="23" t="s">
        <v>33</v>
      </c>
      <c r="M323" s="25">
        <v>0</v>
      </c>
      <c r="N323" s="276"/>
      <c r="O323" s="185"/>
      <c r="P323" s="174"/>
      <c r="Q323" s="155"/>
      <c r="R323" s="115"/>
    </row>
    <row r="324" spans="1:18" s="27" customFormat="1" ht="21.95" customHeight="1">
      <c r="A324" s="254">
        <v>60</v>
      </c>
      <c r="B324" s="255">
        <v>60014</v>
      </c>
      <c r="C324" s="258">
        <v>6050</v>
      </c>
      <c r="D324" s="261" t="s">
        <v>109</v>
      </c>
      <c r="E324" s="261"/>
      <c r="F324" s="261"/>
      <c r="G324" s="261" t="s">
        <v>54</v>
      </c>
      <c r="H324" s="274">
        <v>2021</v>
      </c>
      <c r="I324" s="275">
        <f>SUM(J324+K324+M324)</f>
        <v>381409.47</v>
      </c>
      <c r="J324" s="275">
        <v>30135</v>
      </c>
      <c r="K324" s="275">
        <v>0</v>
      </c>
      <c r="L324" s="23" t="s">
        <v>29</v>
      </c>
      <c r="M324" s="19">
        <f>SUM(M325:M328)</f>
        <v>351274.47</v>
      </c>
      <c r="N324" s="276">
        <v>351274.47</v>
      </c>
      <c r="O324" s="183"/>
      <c r="P324" s="183"/>
      <c r="Q324" s="165"/>
      <c r="R324" s="115"/>
    </row>
    <row r="325" spans="1:18" s="27" customFormat="1" ht="21.95" customHeight="1">
      <c r="A325" s="254"/>
      <c r="B325" s="256"/>
      <c r="C325" s="259"/>
      <c r="D325" s="261"/>
      <c r="E325" s="261"/>
      <c r="F325" s="261"/>
      <c r="G325" s="261"/>
      <c r="H325" s="274"/>
      <c r="I325" s="275"/>
      <c r="J325" s="275"/>
      <c r="K325" s="275"/>
      <c r="L325" s="23" t="s">
        <v>30</v>
      </c>
      <c r="M325" s="25">
        <v>175637.24</v>
      </c>
      <c r="N325" s="276"/>
      <c r="O325" s="184"/>
      <c r="P325" s="173"/>
      <c r="Q325" s="154"/>
      <c r="R325" s="115"/>
    </row>
    <row r="326" spans="1:18" s="27" customFormat="1" ht="21.95" customHeight="1">
      <c r="A326" s="254"/>
      <c r="B326" s="256"/>
      <c r="C326" s="259"/>
      <c r="D326" s="261"/>
      <c r="E326" s="261"/>
      <c r="F326" s="261"/>
      <c r="G326" s="261"/>
      <c r="H326" s="277">
        <v>2023</v>
      </c>
      <c r="I326" s="275"/>
      <c r="J326" s="275"/>
      <c r="K326" s="275"/>
      <c r="L326" s="23" t="s">
        <v>31</v>
      </c>
      <c r="M326" s="25">
        <v>175637.23</v>
      </c>
      <c r="N326" s="276"/>
      <c r="O326" s="184"/>
      <c r="P326" s="173"/>
      <c r="Q326" s="154"/>
      <c r="R326" s="115"/>
    </row>
    <row r="327" spans="1:18" s="27" customFormat="1" ht="21.95" customHeight="1">
      <c r="A327" s="254"/>
      <c r="B327" s="256"/>
      <c r="C327" s="259"/>
      <c r="D327" s="261"/>
      <c r="E327" s="261"/>
      <c r="F327" s="261"/>
      <c r="G327" s="261"/>
      <c r="H327" s="277"/>
      <c r="I327" s="275"/>
      <c r="J327" s="275"/>
      <c r="K327" s="275"/>
      <c r="L327" s="23" t="s">
        <v>32</v>
      </c>
      <c r="M327" s="25">
        <v>0</v>
      </c>
      <c r="N327" s="276"/>
      <c r="O327" s="184"/>
      <c r="P327" s="173"/>
      <c r="Q327" s="154"/>
      <c r="R327" s="115"/>
    </row>
    <row r="328" spans="1:18" s="27" customFormat="1" ht="21.95" customHeight="1">
      <c r="A328" s="254"/>
      <c r="B328" s="257"/>
      <c r="C328" s="260"/>
      <c r="D328" s="261"/>
      <c r="E328" s="261"/>
      <c r="F328" s="261"/>
      <c r="G328" s="261"/>
      <c r="H328" s="277"/>
      <c r="I328" s="275"/>
      <c r="J328" s="275"/>
      <c r="K328" s="275"/>
      <c r="L328" s="23" t="s">
        <v>110</v>
      </c>
      <c r="M328" s="25">
        <v>0</v>
      </c>
      <c r="N328" s="276"/>
      <c r="O328" s="185"/>
      <c r="P328" s="174"/>
      <c r="Q328" s="155"/>
      <c r="R328" s="115"/>
    </row>
    <row r="329" spans="1:18" s="27" customFormat="1" ht="16.5" customHeight="1">
      <c r="A329" s="254">
        <v>61</v>
      </c>
      <c r="B329" s="255">
        <v>60014</v>
      </c>
      <c r="C329" s="258">
        <v>6050</v>
      </c>
      <c r="D329" s="261" t="s">
        <v>111</v>
      </c>
      <c r="E329" s="261"/>
      <c r="F329" s="261"/>
      <c r="G329" s="261" t="s">
        <v>54</v>
      </c>
      <c r="H329" s="274">
        <v>2018</v>
      </c>
      <c r="I329" s="275">
        <f>N329</f>
        <v>30000</v>
      </c>
      <c r="J329" s="275">
        <v>0</v>
      </c>
      <c r="K329" s="275">
        <v>0</v>
      </c>
      <c r="L329" s="23" t="s">
        <v>29</v>
      </c>
      <c r="M329" s="19">
        <f>SUM(M330:M333)</f>
        <v>30000</v>
      </c>
      <c r="N329" s="276">
        <f>M329</f>
        <v>30000</v>
      </c>
      <c r="O329" s="183"/>
      <c r="P329" s="183"/>
      <c r="Q329" s="165"/>
      <c r="R329" s="115"/>
    </row>
    <row r="330" spans="1:18" s="27" customFormat="1" ht="16.5" customHeight="1">
      <c r="A330" s="254"/>
      <c r="B330" s="256"/>
      <c r="C330" s="259"/>
      <c r="D330" s="261"/>
      <c r="E330" s="261"/>
      <c r="F330" s="261"/>
      <c r="G330" s="261"/>
      <c r="H330" s="274"/>
      <c r="I330" s="275"/>
      <c r="J330" s="275"/>
      <c r="K330" s="275"/>
      <c r="L330" s="23" t="s">
        <v>30</v>
      </c>
      <c r="M330" s="25">
        <v>30000</v>
      </c>
      <c r="N330" s="276"/>
      <c r="O330" s="184"/>
      <c r="P330" s="173"/>
      <c r="Q330" s="154"/>
      <c r="R330" s="115"/>
    </row>
    <row r="331" spans="1:18" s="27" customFormat="1" ht="16.5" customHeight="1">
      <c r="A331" s="254"/>
      <c r="B331" s="256"/>
      <c r="C331" s="259"/>
      <c r="D331" s="261"/>
      <c r="E331" s="261"/>
      <c r="F331" s="261"/>
      <c r="G331" s="261"/>
      <c r="H331" s="277">
        <v>2023</v>
      </c>
      <c r="I331" s="275"/>
      <c r="J331" s="275"/>
      <c r="K331" s="275"/>
      <c r="L331" s="23" t="s">
        <v>31</v>
      </c>
      <c r="M331" s="25">
        <v>0</v>
      </c>
      <c r="N331" s="276"/>
      <c r="O331" s="184"/>
      <c r="P331" s="173"/>
      <c r="Q331" s="154"/>
      <c r="R331" s="115"/>
    </row>
    <row r="332" spans="1:18" s="27" customFormat="1" ht="16.5" customHeight="1">
      <c r="A332" s="254"/>
      <c r="B332" s="256"/>
      <c r="C332" s="259"/>
      <c r="D332" s="261"/>
      <c r="E332" s="261"/>
      <c r="F332" s="261"/>
      <c r="G332" s="261"/>
      <c r="H332" s="277"/>
      <c r="I332" s="275"/>
      <c r="J332" s="275"/>
      <c r="K332" s="275"/>
      <c r="L332" s="23" t="s">
        <v>32</v>
      </c>
      <c r="M332" s="25">
        <v>0</v>
      </c>
      <c r="N332" s="276"/>
      <c r="O332" s="184"/>
      <c r="P332" s="173"/>
      <c r="Q332" s="154"/>
      <c r="R332" s="115"/>
    </row>
    <row r="333" spans="1:18" s="27" customFormat="1" ht="16.5" customHeight="1">
      <c r="A333" s="254"/>
      <c r="B333" s="257"/>
      <c r="C333" s="260"/>
      <c r="D333" s="261"/>
      <c r="E333" s="261"/>
      <c r="F333" s="261"/>
      <c r="G333" s="261"/>
      <c r="H333" s="277"/>
      <c r="I333" s="275"/>
      <c r="J333" s="275"/>
      <c r="K333" s="275"/>
      <c r="L333" s="23" t="s">
        <v>110</v>
      </c>
      <c r="M333" s="25">
        <v>0</v>
      </c>
      <c r="N333" s="276"/>
      <c r="O333" s="185"/>
      <c r="P333" s="174"/>
      <c r="Q333" s="155"/>
      <c r="R333" s="115"/>
    </row>
    <row r="334" spans="1:18" s="27" customFormat="1" ht="16.5" customHeight="1">
      <c r="A334" s="254">
        <v>62</v>
      </c>
      <c r="B334" s="255">
        <v>60014</v>
      </c>
      <c r="C334" s="258">
        <v>6050</v>
      </c>
      <c r="D334" s="261" t="s">
        <v>427</v>
      </c>
      <c r="E334" s="261"/>
      <c r="F334" s="261"/>
      <c r="G334" s="261" t="s">
        <v>424</v>
      </c>
      <c r="H334" s="274">
        <v>2023</v>
      </c>
      <c r="I334" s="275">
        <f>SUM(J334+K334+M334)</f>
        <v>131856</v>
      </c>
      <c r="J334" s="275">
        <v>0</v>
      </c>
      <c r="K334" s="275">
        <v>0</v>
      </c>
      <c r="L334" s="23" t="s">
        <v>29</v>
      </c>
      <c r="M334" s="19">
        <f>SUM(M335:M338)</f>
        <v>131856</v>
      </c>
      <c r="N334" s="276">
        <v>131856</v>
      </c>
      <c r="O334" s="183"/>
      <c r="P334" s="183"/>
      <c r="Q334" s="165"/>
      <c r="R334" s="115"/>
    </row>
    <row r="335" spans="1:18" s="27" customFormat="1" ht="16.5" customHeight="1">
      <c r="A335" s="254"/>
      <c r="B335" s="256"/>
      <c r="C335" s="259"/>
      <c r="D335" s="261"/>
      <c r="E335" s="261"/>
      <c r="F335" s="261"/>
      <c r="G335" s="261"/>
      <c r="H335" s="274"/>
      <c r="I335" s="275"/>
      <c r="J335" s="275"/>
      <c r="K335" s="275"/>
      <c r="L335" s="23" t="s">
        <v>30</v>
      </c>
      <c r="M335" s="25">
        <v>59778</v>
      </c>
      <c r="N335" s="276"/>
      <c r="O335" s="184"/>
      <c r="P335" s="173"/>
      <c r="Q335" s="154"/>
      <c r="R335" s="115"/>
    </row>
    <row r="336" spans="1:18" s="27" customFormat="1" ht="16.5" customHeight="1">
      <c r="A336" s="254"/>
      <c r="B336" s="256"/>
      <c r="C336" s="259"/>
      <c r="D336" s="261"/>
      <c r="E336" s="261"/>
      <c r="F336" s="261"/>
      <c r="G336" s="261"/>
      <c r="H336" s="277">
        <v>2023</v>
      </c>
      <c r="I336" s="275"/>
      <c r="J336" s="275"/>
      <c r="K336" s="275"/>
      <c r="L336" s="23" t="s">
        <v>31</v>
      </c>
      <c r="M336" s="25">
        <v>72078</v>
      </c>
      <c r="N336" s="276"/>
      <c r="O336" s="184"/>
      <c r="P336" s="173"/>
      <c r="Q336" s="154"/>
      <c r="R336" s="115"/>
    </row>
    <row r="337" spans="1:18" s="27" customFormat="1" ht="16.5" customHeight="1">
      <c r="A337" s="254"/>
      <c r="B337" s="256"/>
      <c r="C337" s="259"/>
      <c r="D337" s="261"/>
      <c r="E337" s="261"/>
      <c r="F337" s="261"/>
      <c r="G337" s="261"/>
      <c r="H337" s="277"/>
      <c r="I337" s="275"/>
      <c r="J337" s="275"/>
      <c r="K337" s="275"/>
      <c r="L337" s="23" t="s">
        <v>32</v>
      </c>
      <c r="M337" s="25">
        <v>0</v>
      </c>
      <c r="N337" s="276"/>
      <c r="O337" s="184"/>
      <c r="P337" s="173"/>
      <c r="Q337" s="154"/>
      <c r="R337" s="115"/>
    </row>
    <row r="338" spans="1:18" s="27" customFormat="1" ht="16.5" customHeight="1">
      <c r="A338" s="254"/>
      <c r="B338" s="257"/>
      <c r="C338" s="260"/>
      <c r="D338" s="261"/>
      <c r="E338" s="261"/>
      <c r="F338" s="261"/>
      <c r="G338" s="261"/>
      <c r="H338" s="277"/>
      <c r="I338" s="275"/>
      <c r="J338" s="275"/>
      <c r="K338" s="275"/>
      <c r="L338" s="23" t="s">
        <v>110</v>
      </c>
      <c r="M338" s="25">
        <v>0</v>
      </c>
      <c r="N338" s="276"/>
      <c r="O338" s="185"/>
      <c r="P338" s="174"/>
      <c r="Q338" s="155"/>
      <c r="R338" s="115"/>
    </row>
    <row r="339" spans="1:18" s="27" customFormat="1" ht="16.5" customHeight="1">
      <c r="A339" s="254">
        <v>63</v>
      </c>
      <c r="B339" s="255">
        <v>60014</v>
      </c>
      <c r="C339" s="255" t="s">
        <v>392</v>
      </c>
      <c r="D339" s="261" t="s">
        <v>112</v>
      </c>
      <c r="E339" s="261"/>
      <c r="F339" s="261"/>
      <c r="G339" s="261" t="s">
        <v>54</v>
      </c>
      <c r="H339" s="274">
        <v>2023</v>
      </c>
      <c r="I339" s="275">
        <f>SUM(J339+K339+M339)</f>
        <v>2945748.15</v>
      </c>
      <c r="J339" s="275">
        <v>0</v>
      </c>
      <c r="K339" s="275">
        <v>0</v>
      </c>
      <c r="L339" s="121" t="s">
        <v>29</v>
      </c>
      <c r="M339" s="77">
        <f>SUM(M340:M343)</f>
        <v>2945748.15</v>
      </c>
      <c r="N339" s="276">
        <v>2945748.15</v>
      </c>
      <c r="O339" s="183"/>
      <c r="P339" s="183"/>
      <c r="Q339" s="166"/>
      <c r="R339" s="115"/>
    </row>
    <row r="340" spans="1:18" s="27" customFormat="1" ht="16.5" customHeight="1">
      <c r="A340" s="254"/>
      <c r="B340" s="256"/>
      <c r="C340" s="259"/>
      <c r="D340" s="261"/>
      <c r="E340" s="261"/>
      <c r="F340" s="261"/>
      <c r="G340" s="261"/>
      <c r="H340" s="274"/>
      <c r="I340" s="275"/>
      <c r="J340" s="275"/>
      <c r="K340" s="275"/>
      <c r="L340" s="121" t="s">
        <v>30</v>
      </c>
      <c r="M340" s="25">
        <v>336335.38</v>
      </c>
      <c r="N340" s="276"/>
      <c r="O340" s="173"/>
      <c r="P340" s="173"/>
      <c r="Q340" s="154"/>
      <c r="R340" s="115"/>
    </row>
    <row r="341" spans="1:18" s="27" customFormat="1" ht="16.5" customHeight="1">
      <c r="A341" s="254"/>
      <c r="B341" s="256"/>
      <c r="C341" s="259"/>
      <c r="D341" s="261"/>
      <c r="E341" s="261"/>
      <c r="F341" s="261"/>
      <c r="G341" s="261"/>
      <c r="H341" s="277">
        <v>2023</v>
      </c>
      <c r="I341" s="275"/>
      <c r="J341" s="275"/>
      <c r="K341" s="275"/>
      <c r="L341" s="121" t="s">
        <v>31</v>
      </c>
      <c r="M341" s="25">
        <v>580021.77</v>
      </c>
      <c r="N341" s="276"/>
      <c r="O341" s="173"/>
      <c r="P341" s="173"/>
      <c r="Q341" s="154"/>
      <c r="R341" s="115"/>
    </row>
    <row r="342" spans="1:18" s="27" customFormat="1" ht="16.5" customHeight="1">
      <c r="A342" s="254"/>
      <c r="B342" s="256"/>
      <c r="C342" s="259"/>
      <c r="D342" s="261"/>
      <c r="E342" s="261"/>
      <c r="F342" s="261"/>
      <c r="G342" s="261"/>
      <c r="H342" s="277"/>
      <c r="I342" s="275"/>
      <c r="J342" s="275"/>
      <c r="K342" s="275"/>
      <c r="L342" s="26" t="s">
        <v>32</v>
      </c>
      <c r="M342" s="25">
        <v>0</v>
      </c>
      <c r="N342" s="276"/>
      <c r="O342" s="173"/>
      <c r="P342" s="173"/>
      <c r="Q342" s="154"/>
      <c r="R342" s="115"/>
    </row>
    <row r="343" spans="1:18" s="27" customFormat="1" ht="16.5" customHeight="1">
      <c r="A343" s="254"/>
      <c r="B343" s="257"/>
      <c r="C343" s="260"/>
      <c r="D343" s="261"/>
      <c r="E343" s="261"/>
      <c r="F343" s="261"/>
      <c r="G343" s="261"/>
      <c r="H343" s="277"/>
      <c r="I343" s="275"/>
      <c r="J343" s="275"/>
      <c r="K343" s="275"/>
      <c r="L343" s="121" t="s">
        <v>113</v>
      </c>
      <c r="M343" s="25">
        <v>2029391</v>
      </c>
      <c r="N343" s="276"/>
      <c r="O343" s="174"/>
      <c r="P343" s="174"/>
      <c r="Q343" s="155"/>
      <c r="R343" s="115"/>
    </row>
    <row r="344" spans="1:18" s="27" customFormat="1" ht="16.5" customHeight="1">
      <c r="A344" s="254">
        <v>64</v>
      </c>
      <c r="B344" s="255">
        <v>60014</v>
      </c>
      <c r="C344" s="258">
        <v>6050</v>
      </c>
      <c r="D344" s="261" t="s">
        <v>114</v>
      </c>
      <c r="E344" s="261"/>
      <c r="F344" s="261"/>
      <c r="G344" s="261" t="s">
        <v>54</v>
      </c>
      <c r="H344" s="274">
        <v>2022</v>
      </c>
      <c r="I344" s="275">
        <f>M344+K344+J344</f>
        <v>132963</v>
      </c>
      <c r="J344" s="275">
        <v>33210</v>
      </c>
      <c r="K344" s="275">
        <v>0</v>
      </c>
      <c r="L344" s="23" t="s">
        <v>29</v>
      </c>
      <c r="M344" s="19">
        <f>SUM(M345:M348)</f>
        <v>99753</v>
      </c>
      <c r="N344" s="276">
        <v>99753</v>
      </c>
      <c r="O344" s="183"/>
      <c r="P344" s="183"/>
      <c r="Q344" s="165"/>
      <c r="R344" s="115"/>
    </row>
    <row r="345" spans="1:18" s="27" customFormat="1" ht="16.5" customHeight="1">
      <c r="A345" s="254"/>
      <c r="B345" s="256"/>
      <c r="C345" s="259"/>
      <c r="D345" s="261"/>
      <c r="E345" s="261"/>
      <c r="F345" s="261"/>
      <c r="G345" s="261"/>
      <c r="H345" s="274"/>
      <c r="I345" s="275"/>
      <c r="J345" s="275"/>
      <c r="K345" s="275"/>
      <c r="L345" s="23" t="s">
        <v>30</v>
      </c>
      <c r="M345" s="25">
        <v>49876.5</v>
      </c>
      <c r="N345" s="276"/>
      <c r="O345" s="184"/>
      <c r="P345" s="173"/>
      <c r="Q345" s="154"/>
      <c r="R345" s="115"/>
    </row>
    <row r="346" spans="1:18" s="27" customFormat="1" ht="16.5" customHeight="1">
      <c r="A346" s="254"/>
      <c r="B346" s="256"/>
      <c r="C346" s="259"/>
      <c r="D346" s="261"/>
      <c r="E346" s="261"/>
      <c r="F346" s="261"/>
      <c r="G346" s="261"/>
      <c r="H346" s="277">
        <v>2023</v>
      </c>
      <c r="I346" s="275"/>
      <c r="J346" s="275"/>
      <c r="K346" s="275"/>
      <c r="L346" s="23" t="s">
        <v>31</v>
      </c>
      <c r="M346" s="25">
        <v>49876.5</v>
      </c>
      <c r="N346" s="276"/>
      <c r="O346" s="184"/>
      <c r="P346" s="173"/>
      <c r="Q346" s="154"/>
      <c r="R346" s="115"/>
    </row>
    <row r="347" spans="1:18" s="27" customFormat="1" ht="16.5" customHeight="1">
      <c r="A347" s="254"/>
      <c r="B347" s="256"/>
      <c r="C347" s="259"/>
      <c r="D347" s="261"/>
      <c r="E347" s="261"/>
      <c r="F347" s="261"/>
      <c r="G347" s="261"/>
      <c r="H347" s="277"/>
      <c r="I347" s="275"/>
      <c r="J347" s="275"/>
      <c r="K347" s="275"/>
      <c r="L347" s="23" t="s">
        <v>32</v>
      </c>
      <c r="M347" s="25">
        <v>0</v>
      </c>
      <c r="N347" s="276"/>
      <c r="O347" s="184"/>
      <c r="P347" s="173"/>
      <c r="Q347" s="154"/>
      <c r="R347" s="115"/>
    </row>
    <row r="348" spans="1:18" s="27" customFormat="1" ht="16.5" customHeight="1">
      <c r="A348" s="254"/>
      <c r="B348" s="257"/>
      <c r="C348" s="260"/>
      <c r="D348" s="261"/>
      <c r="E348" s="261"/>
      <c r="F348" s="261"/>
      <c r="G348" s="261"/>
      <c r="H348" s="277"/>
      <c r="I348" s="275"/>
      <c r="J348" s="275"/>
      <c r="K348" s="275"/>
      <c r="L348" s="23" t="s">
        <v>110</v>
      </c>
      <c r="M348" s="25">
        <v>0</v>
      </c>
      <c r="N348" s="276"/>
      <c r="O348" s="185"/>
      <c r="P348" s="174"/>
      <c r="Q348" s="155"/>
      <c r="R348" s="115"/>
    </row>
    <row r="349" spans="1:18" s="27" customFormat="1" ht="16.5" customHeight="1">
      <c r="A349" s="254">
        <v>65</v>
      </c>
      <c r="B349" s="255">
        <v>60014</v>
      </c>
      <c r="C349" s="258">
        <v>6050</v>
      </c>
      <c r="D349" s="261" t="s">
        <v>115</v>
      </c>
      <c r="E349" s="261"/>
      <c r="F349" s="261"/>
      <c r="G349" s="261" t="s">
        <v>54</v>
      </c>
      <c r="H349" s="274">
        <v>2023</v>
      </c>
      <c r="I349" s="275">
        <f>M349+K349</f>
        <v>300000</v>
      </c>
      <c r="J349" s="275">
        <v>0</v>
      </c>
      <c r="K349" s="275">
        <v>0</v>
      </c>
      <c r="L349" s="23" t="s">
        <v>29</v>
      </c>
      <c r="M349" s="19">
        <f>SUM(M350:M353)</f>
        <v>300000</v>
      </c>
      <c r="N349" s="276">
        <v>0</v>
      </c>
      <c r="O349" s="183"/>
      <c r="P349" s="183"/>
      <c r="Q349" s="165"/>
      <c r="R349" s="115"/>
    </row>
    <row r="350" spans="1:18" s="27" customFormat="1" ht="16.5" customHeight="1">
      <c r="A350" s="254"/>
      <c r="B350" s="256"/>
      <c r="C350" s="259"/>
      <c r="D350" s="261"/>
      <c r="E350" s="261"/>
      <c r="F350" s="261"/>
      <c r="G350" s="261"/>
      <c r="H350" s="274"/>
      <c r="I350" s="275"/>
      <c r="J350" s="275"/>
      <c r="K350" s="275"/>
      <c r="L350" s="23" t="s">
        <v>30</v>
      </c>
      <c r="M350" s="25">
        <v>150000</v>
      </c>
      <c r="N350" s="276"/>
      <c r="O350" s="184"/>
      <c r="P350" s="173"/>
      <c r="Q350" s="154"/>
      <c r="R350" s="115"/>
    </row>
    <row r="351" spans="1:18" s="27" customFormat="1" ht="16.5" customHeight="1">
      <c r="A351" s="254"/>
      <c r="B351" s="256"/>
      <c r="C351" s="259"/>
      <c r="D351" s="261"/>
      <c r="E351" s="261"/>
      <c r="F351" s="261"/>
      <c r="G351" s="261"/>
      <c r="H351" s="277">
        <v>2023</v>
      </c>
      <c r="I351" s="275"/>
      <c r="J351" s="275"/>
      <c r="K351" s="275"/>
      <c r="L351" s="23" t="s">
        <v>31</v>
      </c>
      <c r="M351" s="25">
        <v>150000</v>
      </c>
      <c r="N351" s="276"/>
      <c r="O351" s="184"/>
      <c r="P351" s="173"/>
      <c r="Q351" s="154"/>
      <c r="R351" s="115"/>
    </row>
    <row r="352" spans="1:18" s="27" customFormat="1" ht="16.5" customHeight="1">
      <c r="A352" s="254"/>
      <c r="B352" s="256"/>
      <c r="C352" s="259"/>
      <c r="D352" s="261"/>
      <c r="E352" s="261"/>
      <c r="F352" s="261"/>
      <c r="G352" s="261"/>
      <c r="H352" s="277"/>
      <c r="I352" s="275"/>
      <c r="J352" s="275"/>
      <c r="K352" s="275"/>
      <c r="L352" s="23" t="s">
        <v>32</v>
      </c>
      <c r="M352" s="25">
        <v>0</v>
      </c>
      <c r="N352" s="276"/>
      <c r="O352" s="184"/>
      <c r="P352" s="173"/>
      <c r="Q352" s="154"/>
      <c r="R352" s="115"/>
    </row>
    <row r="353" spans="1:18" s="27" customFormat="1" ht="16.5" customHeight="1">
      <c r="A353" s="254"/>
      <c r="B353" s="257"/>
      <c r="C353" s="260"/>
      <c r="D353" s="261"/>
      <c r="E353" s="261"/>
      <c r="F353" s="261"/>
      <c r="G353" s="261"/>
      <c r="H353" s="277"/>
      <c r="I353" s="275"/>
      <c r="J353" s="275"/>
      <c r="K353" s="275"/>
      <c r="L353" s="23" t="s">
        <v>110</v>
      </c>
      <c r="M353" s="25">
        <v>0</v>
      </c>
      <c r="N353" s="276"/>
      <c r="O353" s="185"/>
      <c r="P353" s="174"/>
      <c r="Q353" s="155"/>
      <c r="R353" s="115"/>
    </row>
    <row r="354" spans="1:18" s="27" customFormat="1" ht="16.5" customHeight="1">
      <c r="A354" s="254">
        <v>66</v>
      </c>
      <c r="B354" s="255">
        <v>60014</v>
      </c>
      <c r="C354" s="258">
        <v>6050</v>
      </c>
      <c r="D354" s="261" t="s">
        <v>415</v>
      </c>
      <c r="E354" s="261"/>
      <c r="F354" s="261"/>
      <c r="G354" s="261" t="s">
        <v>54</v>
      </c>
      <c r="H354" s="274">
        <v>2023</v>
      </c>
      <c r="I354" s="275">
        <f>M354+K354+J354</f>
        <v>3553232.75</v>
      </c>
      <c r="J354" s="275">
        <v>1219430.6100000001</v>
      </c>
      <c r="K354" s="275">
        <v>1125542.06</v>
      </c>
      <c r="L354" s="120" t="s">
        <v>29</v>
      </c>
      <c r="M354" s="19">
        <f>SUM(M355:M358)</f>
        <v>1208260.08</v>
      </c>
      <c r="N354" s="276">
        <v>2333802.14</v>
      </c>
      <c r="O354" s="183"/>
      <c r="P354" s="183"/>
      <c r="Q354" s="165"/>
      <c r="R354" s="115"/>
    </row>
    <row r="355" spans="1:18" s="27" customFormat="1" ht="16.5" customHeight="1">
      <c r="A355" s="254"/>
      <c r="B355" s="256"/>
      <c r="C355" s="259"/>
      <c r="D355" s="261"/>
      <c r="E355" s="261"/>
      <c r="F355" s="261"/>
      <c r="G355" s="261"/>
      <c r="H355" s="274"/>
      <c r="I355" s="275"/>
      <c r="J355" s="275"/>
      <c r="K355" s="275"/>
      <c r="L355" s="120" t="s">
        <v>30</v>
      </c>
      <c r="M355" s="25">
        <v>604130.04</v>
      </c>
      <c r="N355" s="276"/>
      <c r="O355" s="184"/>
      <c r="P355" s="173"/>
      <c r="Q355" s="154"/>
      <c r="R355" s="115"/>
    </row>
    <row r="356" spans="1:18" s="27" customFormat="1" ht="16.5" customHeight="1">
      <c r="A356" s="254"/>
      <c r="B356" s="256"/>
      <c r="C356" s="259"/>
      <c r="D356" s="261"/>
      <c r="E356" s="261"/>
      <c r="F356" s="261"/>
      <c r="G356" s="261"/>
      <c r="H356" s="277">
        <v>2023</v>
      </c>
      <c r="I356" s="275"/>
      <c r="J356" s="275"/>
      <c r="K356" s="275"/>
      <c r="L356" s="120" t="s">
        <v>31</v>
      </c>
      <c r="M356" s="25">
        <v>604130.04</v>
      </c>
      <c r="N356" s="276"/>
      <c r="O356" s="184"/>
      <c r="P356" s="173"/>
      <c r="Q356" s="154"/>
      <c r="R356" s="115"/>
    </row>
    <row r="357" spans="1:18" s="27" customFormat="1" ht="16.5" customHeight="1">
      <c r="A357" s="254"/>
      <c r="B357" s="256"/>
      <c r="C357" s="259"/>
      <c r="D357" s="261"/>
      <c r="E357" s="261"/>
      <c r="F357" s="261"/>
      <c r="G357" s="261"/>
      <c r="H357" s="277"/>
      <c r="I357" s="275"/>
      <c r="J357" s="275"/>
      <c r="K357" s="275"/>
      <c r="L357" s="120" t="s">
        <v>32</v>
      </c>
      <c r="M357" s="25">
        <v>0</v>
      </c>
      <c r="N357" s="276"/>
      <c r="O357" s="184"/>
      <c r="P357" s="173"/>
      <c r="Q357" s="154"/>
      <c r="R357" s="115"/>
    </row>
    <row r="358" spans="1:18" s="27" customFormat="1" ht="16.5" customHeight="1">
      <c r="A358" s="254"/>
      <c r="B358" s="257"/>
      <c r="C358" s="260"/>
      <c r="D358" s="261"/>
      <c r="E358" s="261"/>
      <c r="F358" s="261"/>
      <c r="G358" s="261"/>
      <c r="H358" s="277"/>
      <c r="I358" s="275"/>
      <c r="J358" s="275"/>
      <c r="K358" s="275"/>
      <c r="L358" s="120" t="s">
        <v>110</v>
      </c>
      <c r="M358" s="25">
        <v>0</v>
      </c>
      <c r="N358" s="276"/>
      <c r="O358" s="185"/>
      <c r="P358" s="174"/>
      <c r="Q358" s="155"/>
      <c r="R358" s="115"/>
    </row>
    <row r="359" spans="1:18" s="27" customFormat="1" ht="16.5" customHeight="1">
      <c r="A359" s="254" t="s">
        <v>468</v>
      </c>
      <c r="B359" s="255">
        <v>60014</v>
      </c>
      <c r="C359" s="255">
        <v>6050</v>
      </c>
      <c r="D359" s="261" t="s">
        <v>469</v>
      </c>
      <c r="E359" s="261"/>
      <c r="F359" s="261"/>
      <c r="G359" s="261" t="s">
        <v>54</v>
      </c>
      <c r="H359" s="274">
        <v>2023</v>
      </c>
      <c r="I359" s="275">
        <f>M359+K359+J359</f>
        <v>2728500</v>
      </c>
      <c r="J359" s="275">
        <v>0</v>
      </c>
      <c r="K359" s="275">
        <v>0</v>
      </c>
      <c r="L359" s="128" t="s">
        <v>29</v>
      </c>
      <c r="M359" s="19">
        <f>SUM(M360:M363)</f>
        <v>2728500</v>
      </c>
      <c r="N359" s="276">
        <v>2728500</v>
      </c>
      <c r="O359" s="183"/>
      <c r="P359" s="183"/>
      <c r="Q359" s="165"/>
      <c r="R359" s="115"/>
    </row>
    <row r="360" spans="1:18" s="27" customFormat="1" ht="16.5" customHeight="1">
      <c r="A360" s="254"/>
      <c r="B360" s="256"/>
      <c r="C360" s="259"/>
      <c r="D360" s="261"/>
      <c r="E360" s="261"/>
      <c r="F360" s="261"/>
      <c r="G360" s="261"/>
      <c r="H360" s="274"/>
      <c r="I360" s="275"/>
      <c r="J360" s="275"/>
      <c r="K360" s="275"/>
      <c r="L360" s="128" t="s">
        <v>30</v>
      </c>
      <c r="M360" s="25">
        <v>0</v>
      </c>
      <c r="N360" s="276"/>
      <c r="O360" s="184"/>
      <c r="P360" s="173"/>
      <c r="Q360" s="154"/>
      <c r="R360" s="115"/>
    </row>
    <row r="361" spans="1:18" s="27" customFormat="1" ht="16.5" customHeight="1">
      <c r="A361" s="254"/>
      <c r="B361" s="256"/>
      <c r="C361" s="259"/>
      <c r="D361" s="261"/>
      <c r="E361" s="261"/>
      <c r="F361" s="261"/>
      <c r="G361" s="261"/>
      <c r="H361" s="277">
        <v>2024</v>
      </c>
      <c r="I361" s="275"/>
      <c r="J361" s="275"/>
      <c r="K361" s="275"/>
      <c r="L361" s="128" t="s">
        <v>31</v>
      </c>
      <c r="M361" s="25">
        <v>0</v>
      </c>
      <c r="N361" s="276"/>
      <c r="O361" s="184"/>
      <c r="P361" s="173"/>
      <c r="Q361" s="154"/>
      <c r="R361" s="115"/>
    </row>
    <row r="362" spans="1:18" s="27" customFormat="1" ht="16.5" customHeight="1">
      <c r="A362" s="254"/>
      <c r="B362" s="256"/>
      <c r="C362" s="259"/>
      <c r="D362" s="261"/>
      <c r="E362" s="261"/>
      <c r="F362" s="261"/>
      <c r="G362" s="261"/>
      <c r="H362" s="277"/>
      <c r="I362" s="275"/>
      <c r="J362" s="275"/>
      <c r="K362" s="275"/>
      <c r="L362" s="128" t="s">
        <v>32</v>
      </c>
      <c r="M362" s="25">
        <v>0</v>
      </c>
      <c r="N362" s="276"/>
      <c r="O362" s="184"/>
      <c r="P362" s="173"/>
      <c r="Q362" s="154"/>
      <c r="R362" s="115"/>
    </row>
    <row r="363" spans="1:18" s="27" customFormat="1" ht="16.5" customHeight="1">
      <c r="A363" s="254"/>
      <c r="B363" s="257"/>
      <c r="C363" s="260"/>
      <c r="D363" s="261"/>
      <c r="E363" s="261"/>
      <c r="F363" s="261"/>
      <c r="G363" s="261"/>
      <c r="H363" s="277"/>
      <c r="I363" s="275"/>
      <c r="J363" s="275"/>
      <c r="K363" s="275"/>
      <c r="L363" s="129" t="s">
        <v>55</v>
      </c>
      <c r="M363" s="25">
        <v>2728500</v>
      </c>
      <c r="N363" s="276"/>
      <c r="O363" s="185"/>
      <c r="P363" s="174"/>
      <c r="Q363" s="155"/>
      <c r="R363" s="115"/>
    </row>
    <row r="364" spans="1:18" s="7" customFormat="1" ht="16.5" customHeight="1">
      <c r="A364" s="254">
        <v>67</v>
      </c>
      <c r="B364" s="270">
        <v>60014</v>
      </c>
      <c r="C364" s="264">
        <v>6050</v>
      </c>
      <c r="D364" s="267" t="s">
        <v>116</v>
      </c>
      <c r="E364" s="267"/>
      <c r="F364" s="267"/>
      <c r="G364" s="267" t="s">
        <v>54</v>
      </c>
      <c r="H364" s="268">
        <v>2022</v>
      </c>
      <c r="I364" s="269">
        <f>SUM(J364+K364+M364)+750000+655000+1865811</f>
        <v>7533799</v>
      </c>
      <c r="J364" s="269">
        <v>0</v>
      </c>
      <c r="K364" s="269">
        <v>730000</v>
      </c>
      <c r="L364" s="122" t="s">
        <v>29</v>
      </c>
      <c r="M364" s="108">
        <f>SUM(M365:M368)</f>
        <v>3532988</v>
      </c>
      <c r="N364" s="262">
        <f>M365+M367+K364+M368+M366</f>
        <v>4262988</v>
      </c>
      <c r="O364" s="179"/>
      <c r="P364" s="179"/>
      <c r="Q364" s="167"/>
      <c r="R364" s="113"/>
    </row>
    <row r="365" spans="1:18" s="7" customFormat="1" ht="16.5" customHeight="1">
      <c r="A365" s="254"/>
      <c r="B365" s="271"/>
      <c r="C365" s="265"/>
      <c r="D365" s="267"/>
      <c r="E365" s="267"/>
      <c r="F365" s="267"/>
      <c r="G365" s="267"/>
      <c r="H365" s="268"/>
      <c r="I365" s="269"/>
      <c r="J365" s="269"/>
      <c r="K365" s="269"/>
      <c r="L365" s="122" t="s">
        <v>30</v>
      </c>
      <c r="M365" s="73">
        <v>1877988</v>
      </c>
      <c r="N365" s="262"/>
      <c r="O365" s="173"/>
      <c r="P365" s="173"/>
      <c r="Q365" s="154"/>
      <c r="R365" s="113"/>
    </row>
    <row r="366" spans="1:18" s="7" customFormat="1" ht="16.5" customHeight="1">
      <c r="A366" s="254"/>
      <c r="B366" s="271"/>
      <c r="C366" s="265"/>
      <c r="D366" s="267"/>
      <c r="E366" s="267"/>
      <c r="F366" s="267"/>
      <c r="G366" s="267"/>
      <c r="H366" s="263">
        <v>2024</v>
      </c>
      <c r="I366" s="269"/>
      <c r="J366" s="269"/>
      <c r="K366" s="269"/>
      <c r="L366" s="122" t="s">
        <v>31</v>
      </c>
      <c r="M366" s="73">
        <v>655000</v>
      </c>
      <c r="N366" s="262"/>
      <c r="O366" s="173"/>
      <c r="P366" s="173"/>
      <c r="Q366" s="154"/>
      <c r="R366" s="109">
        <f>SUM(M364+K364-I364)</f>
        <v>-3270811</v>
      </c>
    </row>
    <row r="367" spans="1:18" s="7" customFormat="1" ht="16.5" customHeight="1">
      <c r="A367" s="254"/>
      <c r="B367" s="271"/>
      <c r="C367" s="265"/>
      <c r="D367" s="267"/>
      <c r="E367" s="267"/>
      <c r="F367" s="267"/>
      <c r="G367" s="267"/>
      <c r="H367" s="263"/>
      <c r="I367" s="269"/>
      <c r="J367" s="269"/>
      <c r="K367" s="269"/>
      <c r="L367" s="94" t="s">
        <v>32</v>
      </c>
      <c r="M367" s="73">
        <v>0</v>
      </c>
      <c r="N367" s="262"/>
      <c r="O367" s="173"/>
      <c r="P367" s="173"/>
      <c r="Q367" s="154"/>
      <c r="R367" s="113"/>
    </row>
    <row r="368" spans="1:18" s="7" customFormat="1" ht="16.5" customHeight="1">
      <c r="A368" s="254"/>
      <c r="B368" s="272"/>
      <c r="C368" s="266"/>
      <c r="D368" s="267"/>
      <c r="E368" s="267"/>
      <c r="F368" s="267"/>
      <c r="G368" s="267"/>
      <c r="H368" s="263"/>
      <c r="I368" s="269"/>
      <c r="J368" s="269"/>
      <c r="K368" s="269"/>
      <c r="L368" s="122" t="s">
        <v>55</v>
      </c>
      <c r="M368" s="73">
        <v>1000000</v>
      </c>
      <c r="N368" s="262"/>
      <c r="O368" s="174"/>
      <c r="P368" s="174"/>
      <c r="Q368" s="155"/>
      <c r="R368" s="113"/>
    </row>
    <row r="369" spans="1:18" s="27" customFormat="1" ht="16.5" customHeight="1">
      <c r="A369" s="254">
        <v>68</v>
      </c>
      <c r="B369" s="255">
        <v>60014</v>
      </c>
      <c r="C369" s="258">
        <v>6050</v>
      </c>
      <c r="D369" s="261" t="s">
        <v>428</v>
      </c>
      <c r="E369" s="261"/>
      <c r="F369" s="261"/>
      <c r="G369" s="261" t="s">
        <v>54</v>
      </c>
      <c r="H369" s="274">
        <v>2023</v>
      </c>
      <c r="I369" s="275">
        <f>SUM(J369+K369+M369)</f>
        <v>200000</v>
      </c>
      <c r="J369" s="275">
        <v>0</v>
      </c>
      <c r="K369" s="275">
        <v>0</v>
      </c>
      <c r="L369" s="23" t="s">
        <v>29</v>
      </c>
      <c r="M369" s="19">
        <f>SUM(M370:M373)</f>
        <v>200000</v>
      </c>
      <c r="N369" s="276">
        <v>0</v>
      </c>
      <c r="O369" s="183"/>
      <c r="P369" s="183"/>
      <c r="Q369" s="165"/>
      <c r="R369" s="115"/>
    </row>
    <row r="370" spans="1:18" s="27" customFormat="1" ht="16.5" customHeight="1">
      <c r="A370" s="254"/>
      <c r="B370" s="256"/>
      <c r="C370" s="259"/>
      <c r="D370" s="261"/>
      <c r="E370" s="261"/>
      <c r="F370" s="261"/>
      <c r="G370" s="261"/>
      <c r="H370" s="274"/>
      <c r="I370" s="275"/>
      <c r="J370" s="275"/>
      <c r="K370" s="275"/>
      <c r="L370" s="23" t="s">
        <v>30</v>
      </c>
      <c r="M370" s="25">
        <v>100000</v>
      </c>
      <c r="N370" s="276"/>
      <c r="O370" s="184"/>
      <c r="P370" s="173"/>
      <c r="Q370" s="154"/>
      <c r="R370" s="115"/>
    </row>
    <row r="371" spans="1:18" s="27" customFormat="1" ht="16.5" customHeight="1">
      <c r="A371" s="254"/>
      <c r="B371" s="256"/>
      <c r="C371" s="259"/>
      <c r="D371" s="261"/>
      <c r="E371" s="261"/>
      <c r="F371" s="261"/>
      <c r="G371" s="261"/>
      <c r="H371" s="277">
        <v>2023</v>
      </c>
      <c r="I371" s="275"/>
      <c r="J371" s="275"/>
      <c r="K371" s="275"/>
      <c r="L371" s="23" t="s">
        <v>31</v>
      </c>
      <c r="M371" s="25">
        <v>100000</v>
      </c>
      <c r="N371" s="276"/>
      <c r="O371" s="184"/>
      <c r="P371" s="173"/>
      <c r="Q371" s="154"/>
      <c r="R371" s="115"/>
    </row>
    <row r="372" spans="1:18" s="27" customFormat="1" ht="16.5" customHeight="1">
      <c r="A372" s="254"/>
      <c r="B372" s="256"/>
      <c r="C372" s="259"/>
      <c r="D372" s="261"/>
      <c r="E372" s="261"/>
      <c r="F372" s="261"/>
      <c r="G372" s="261"/>
      <c r="H372" s="277"/>
      <c r="I372" s="275"/>
      <c r="J372" s="275"/>
      <c r="K372" s="275"/>
      <c r="L372" s="23" t="s">
        <v>32</v>
      </c>
      <c r="M372" s="25">
        <v>0</v>
      </c>
      <c r="N372" s="276"/>
      <c r="O372" s="184"/>
      <c r="P372" s="173"/>
      <c r="Q372" s="154"/>
      <c r="R372" s="115"/>
    </row>
    <row r="373" spans="1:18" s="27" customFormat="1" ht="16.5" customHeight="1">
      <c r="A373" s="254"/>
      <c r="B373" s="257"/>
      <c r="C373" s="260"/>
      <c r="D373" s="261"/>
      <c r="E373" s="261"/>
      <c r="F373" s="261"/>
      <c r="G373" s="261"/>
      <c r="H373" s="277"/>
      <c r="I373" s="275"/>
      <c r="J373" s="275"/>
      <c r="K373" s="275"/>
      <c r="L373" s="23" t="s">
        <v>33</v>
      </c>
      <c r="M373" s="25">
        <v>0</v>
      </c>
      <c r="N373" s="276"/>
      <c r="O373" s="185"/>
      <c r="P373" s="174"/>
      <c r="Q373" s="155"/>
      <c r="R373" s="115"/>
    </row>
    <row r="374" spans="1:18" s="27" customFormat="1" ht="16.5" customHeight="1">
      <c r="A374" s="254">
        <v>69</v>
      </c>
      <c r="B374" s="255">
        <v>60014</v>
      </c>
      <c r="C374" s="258">
        <v>6050</v>
      </c>
      <c r="D374" s="261" t="s">
        <v>410</v>
      </c>
      <c r="E374" s="261"/>
      <c r="F374" s="261"/>
      <c r="G374" s="261" t="s">
        <v>424</v>
      </c>
      <c r="H374" s="274">
        <v>2020</v>
      </c>
      <c r="I374" s="275">
        <f>SUM(J374+K374+M374)</f>
        <v>2089286.8</v>
      </c>
      <c r="J374" s="275">
        <v>0</v>
      </c>
      <c r="K374" s="275">
        <v>991436.27</v>
      </c>
      <c r="L374" s="121" t="s">
        <v>29</v>
      </c>
      <c r="M374" s="77">
        <f>SUM(M375:M378)</f>
        <v>1097850.53</v>
      </c>
      <c r="N374" s="276">
        <f>SUM(M375+K374+M376)</f>
        <v>2089286.8</v>
      </c>
      <c r="O374" s="183"/>
      <c r="P374" s="183"/>
      <c r="Q374" s="166"/>
      <c r="R374" s="115"/>
    </row>
    <row r="375" spans="1:18" s="27" customFormat="1" ht="16.5" customHeight="1">
      <c r="A375" s="254"/>
      <c r="B375" s="256"/>
      <c r="C375" s="259"/>
      <c r="D375" s="261"/>
      <c r="E375" s="261"/>
      <c r="F375" s="261"/>
      <c r="G375" s="261"/>
      <c r="H375" s="274"/>
      <c r="I375" s="275"/>
      <c r="J375" s="275"/>
      <c r="K375" s="275"/>
      <c r="L375" s="121" t="s">
        <v>30</v>
      </c>
      <c r="M375" s="25">
        <v>548925.27</v>
      </c>
      <c r="N375" s="276"/>
      <c r="O375" s="184"/>
      <c r="P375" s="173"/>
      <c r="Q375" s="154"/>
      <c r="R375" s="115"/>
    </row>
    <row r="376" spans="1:18" s="27" customFormat="1" ht="16.5" customHeight="1">
      <c r="A376" s="254"/>
      <c r="B376" s="256"/>
      <c r="C376" s="259"/>
      <c r="D376" s="261"/>
      <c r="E376" s="261"/>
      <c r="F376" s="261"/>
      <c r="G376" s="261"/>
      <c r="H376" s="277">
        <v>2023</v>
      </c>
      <c r="I376" s="275"/>
      <c r="J376" s="275"/>
      <c r="K376" s="275"/>
      <c r="L376" s="121" t="s">
        <v>31</v>
      </c>
      <c r="M376" s="25">
        <v>548925.26</v>
      </c>
      <c r="N376" s="276"/>
      <c r="O376" s="184"/>
      <c r="P376" s="173"/>
      <c r="Q376" s="154"/>
      <c r="R376" s="115"/>
    </row>
    <row r="377" spans="1:18" s="27" customFormat="1" ht="16.5" customHeight="1">
      <c r="A377" s="254"/>
      <c r="B377" s="256"/>
      <c r="C377" s="259"/>
      <c r="D377" s="261"/>
      <c r="E377" s="261"/>
      <c r="F377" s="261"/>
      <c r="G377" s="261"/>
      <c r="H377" s="277"/>
      <c r="I377" s="275"/>
      <c r="J377" s="275"/>
      <c r="K377" s="275"/>
      <c r="L377" s="121" t="s">
        <v>32</v>
      </c>
      <c r="M377" s="25">
        <v>0</v>
      </c>
      <c r="N377" s="276"/>
      <c r="O377" s="184"/>
      <c r="P377" s="173"/>
      <c r="Q377" s="154"/>
      <c r="R377" s="115"/>
    </row>
    <row r="378" spans="1:18" s="27" customFormat="1" ht="16.5" customHeight="1">
      <c r="A378" s="254"/>
      <c r="B378" s="257"/>
      <c r="C378" s="260"/>
      <c r="D378" s="261"/>
      <c r="E378" s="261"/>
      <c r="F378" s="261"/>
      <c r="G378" s="261"/>
      <c r="H378" s="277"/>
      <c r="I378" s="275"/>
      <c r="J378" s="275"/>
      <c r="K378" s="275"/>
      <c r="L378" s="121" t="s">
        <v>55</v>
      </c>
      <c r="M378" s="25">
        <v>0</v>
      </c>
      <c r="N378" s="276"/>
      <c r="O378" s="185"/>
      <c r="P378" s="174"/>
      <c r="Q378" s="155"/>
      <c r="R378" s="115"/>
    </row>
    <row r="379" spans="1:18" s="27" customFormat="1" ht="18.75" customHeight="1">
      <c r="A379" s="254">
        <v>70</v>
      </c>
      <c r="B379" s="255">
        <v>60014</v>
      </c>
      <c r="C379" s="258">
        <v>6050</v>
      </c>
      <c r="D379" s="261" t="s">
        <v>118</v>
      </c>
      <c r="E379" s="261"/>
      <c r="F379" s="261"/>
      <c r="G379" s="261" t="s">
        <v>54</v>
      </c>
      <c r="H379" s="274">
        <v>2023</v>
      </c>
      <c r="I379" s="275">
        <f>SUM(J379+K379+M379)</f>
        <v>151044</v>
      </c>
      <c r="J379" s="275">
        <v>0</v>
      </c>
      <c r="K379" s="275">
        <v>0</v>
      </c>
      <c r="L379" s="23" t="s">
        <v>29</v>
      </c>
      <c r="M379" s="19">
        <f>SUM(M380:M383)</f>
        <v>151044</v>
      </c>
      <c r="N379" s="276">
        <v>151044</v>
      </c>
      <c r="O379" s="183"/>
      <c r="P379" s="183"/>
      <c r="Q379" s="165"/>
      <c r="R379" s="115"/>
    </row>
    <row r="380" spans="1:18" s="27" customFormat="1" ht="18.75" customHeight="1">
      <c r="A380" s="254"/>
      <c r="B380" s="256"/>
      <c r="C380" s="259"/>
      <c r="D380" s="261"/>
      <c r="E380" s="261"/>
      <c r="F380" s="261"/>
      <c r="G380" s="261"/>
      <c r="H380" s="274"/>
      <c r="I380" s="275"/>
      <c r="J380" s="275"/>
      <c r="K380" s="275"/>
      <c r="L380" s="23" t="s">
        <v>30</v>
      </c>
      <c r="M380" s="25">
        <v>74169</v>
      </c>
      <c r="N380" s="276"/>
      <c r="O380" s="184"/>
      <c r="P380" s="173"/>
      <c r="Q380" s="154"/>
      <c r="R380" s="115"/>
    </row>
    <row r="381" spans="1:18" s="27" customFormat="1" ht="18.75" customHeight="1">
      <c r="A381" s="254"/>
      <c r="B381" s="256"/>
      <c r="C381" s="259"/>
      <c r="D381" s="261"/>
      <c r="E381" s="261"/>
      <c r="F381" s="261"/>
      <c r="G381" s="261"/>
      <c r="H381" s="277">
        <v>2023</v>
      </c>
      <c r="I381" s="275"/>
      <c r="J381" s="275"/>
      <c r="K381" s="275"/>
      <c r="L381" s="23" t="s">
        <v>31</v>
      </c>
      <c r="M381" s="25">
        <v>76875</v>
      </c>
      <c r="N381" s="276"/>
      <c r="O381" s="184"/>
      <c r="P381" s="173"/>
      <c r="Q381" s="154"/>
      <c r="R381" s="115"/>
    </row>
    <row r="382" spans="1:18" s="27" customFormat="1" ht="18.75" customHeight="1">
      <c r="A382" s="254"/>
      <c r="B382" s="256"/>
      <c r="C382" s="259"/>
      <c r="D382" s="261"/>
      <c r="E382" s="261"/>
      <c r="F382" s="261"/>
      <c r="G382" s="261"/>
      <c r="H382" s="277"/>
      <c r="I382" s="275"/>
      <c r="J382" s="275"/>
      <c r="K382" s="275"/>
      <c r="L382" s="23" t="s">
        <v>32</v>
      </c>
      <c r="M382" s="25">
        <v>0</v>
      </c>
      <c r="N382" s="276"/>
      <c r="O382" s="184"/>
      <c r="P382" s="173"/>
      <c r="Q382" s="154"/>
      <c r="R382" s="115"/>
    </row>
    <row r="383" spans="1:18" s="27" customFormat="1" ht="18.75" customHeight="1">
      <c r="A383" s="254"/>
      <c r="B383" s="257"/>
      <c r="C383" s="260"/>
      <c r="D383" s="261"/>
      <c r="E383" s="261"/>
      <c r="F383" s="261"/>
      <c r="G383" s="261"/>
      <c r="H383" s="277"/>
      <c r="I383" s="275"/>
      <c r="J383" s="275"/>
      <c r="K383" s="275"/>
      <c r="L383" s="23" t="s">
        <v>110</v>
      </c>
      <c r="M383" s="25">
        <v>0</v>
      </c>
      <c r="N383" s="276"/>
      <c r="O383" s="185"/>
      <c r="P383" s="174"/>
      <c r="Q383" s="155"/>
      <c r="R383" s="115"/>
    </row>
    <row r="384" spans="1:18" s="27" customFormat="1" ht="16.5" customHeight="1">
      <c r="A384" s="254">
        <v>71</v>
      </c>
      <c r="B384" s="255">
        <v>60014</v>
      </c>
      <c r="C384" s="258">
        <v>6050</v>
      </c>
      <c r="D384" s="261" t="s">
        <v>119</v>
      </c>
      <c r="E384" s="261"/>
      <c r="F384" s="261"/>
      <c r="G384" s="261" t="s">
        <v>54</v>
      </c>
      <c r="H384" s="274">
        <v>2023</v>
      </c>
      <c r="I384" s="275">
        <f>SUM(J384+K384+M384)</f>
        <v>269370</v>
      </c>
      <c r="J384" s="275">
        <v>0</v>
      </c>
      <c r="K384" s="275">
        <v>0</v>
      </c>
      <c r="L384" s="121" t="s">
        <v>29</v>
      </c>
      <c r="M384" s="77">
        <f>SUM(M385:M388)</f>
        <v>269370</v>
      </c>
      <c r="N384" s="276">
        <f>SUM(M385+M386)</f>
        <v>269370</v>
      </c>
      <c r="O384" s="183"/>
      <c r="P384" s="183"/>
      <c r="Q384" s="166"/>
      <c r="R384" s="115"/>
    </row>
    <row r="385" spans="1:18" s="27" customFormat="1" ht="16.5" customHeight="1">
      <c r="A385" s="254"/>
      <c r="B385" s="256"/>
      <c r="C385" s="259"/>
      <c r="D385" s="261"/>
      <c r="E385" s="261"/>
      <c r="F385" s="261"/>
      <c r="G385" s="261"/>
      <c r="H385" s="274"/>
      <c r="I385" s="275"/>
      <c r="J385" s="275"/>
      <c r="K385" s="275"/>
      <c r="L385" s="121" t="s">
        <v>30</v>
      </c>
      <c r="M385" s="25">
        <v>134685</v>
      </c>
      <c r="N385" s="276"/>
      <c r="O385" s="184"/>
      <c r="P385" s="173"/>
      <c r="Q385" s="154"/>
      <c r="R385" s="115"/>
    </row>
    <row r="386" spans="1:18" s="27" customFormat="1" ht="16.5" customHeight="1">
      <c r="A386" s="254"/>
      <c r="B386" s="256"/>
      <c r="C386" s="259"/>
      <c r="D386" s="261"/>
      <c r="E386" s="261"/>
      <c r="F386" s="261"/>
      <c r="G386" s="261"/>
      <c r="H386" s="277">
        <v>2023</v>
      </c>
      <c r="I386" s="275"/>
      <c r="J386" s="275"/>
      <c r="K386" s="275"/>
      <c r="L386" s="121" t="s">
        <v>31</v>
      </c>
      <c r="M386" s="25">
        <v>134685</v>
      </c>
      <c r="N386" s="276"/>
      <c r="O386" s="184"/>
      <c r="P386" s="173"/>
      <c r="Q386" s="154"/>
      <c r="R386" s="115"/>
    </row>
    <row r="387" spans="1:18" s="27" customFormat="1" ht="16.5" customHeight="1">
      <c r="A387" s="254"/>
      <c r="B387" s="256"/>
      <c r="C387" s="259"/>
      <c r="D387" s="261"/>
      <c r="E387" s="261"/>
      <c r="F387" s="261"/>
      <c r="G387" s="261"/>
      <c r="H387" s="277"/>
      <c r="I387" s="275"/>
      <c r="J387" s="275"/>
      <c r="K387" s="275"/>
      <c r="L387" s="121" t="s">
        <v>32</v>
      </c>
      <c r="M387" s="25">
        <v>0</v>
      </c>
      <c r="N387" s="276"/>
      <c r="O387" s="184"/>
      <c r="P387" s="173"/>
      <c r="Q387" s="154"/>
      <c r="R387" s="115"/>
    </row>
    <row r="388" spans="1:18" s="27" customFormat="1" ht="16.5" customHeight="1">
      <c r="A388" s="254"/>
      <c r="B388" s="257"/>
      <c r="C388" s="260"/>
      <c r="D388" s="261"/>
      <c r="E388" s="261"/>
      <c r="F388" s="261"/>
      <c r="G388" s="261"/>
      <c r="H388" s="277"/>
      <c r="I388" s="275"/>
      <c r="J388" s="275"/>
      <c r="K388" s="275"/>
      <c r="L388" s="121" t="s">
        <v>110</v>
      </c>
      <c r="M388" s="25">
        <v>0</v>
      </c>
      <c r="N388" s="276"/>
      <c r="O388" s="185"/>
      <c r="P388" s="174"/>
      <c r="Q388" s="155"/>
      <c r="R388" s="115"/>
    </row>
    <row r="389" spans="1:18" s="27" customFormat="1" ht="16.5" customHeight="1">
      <c r="A389" s="254">
        <v>72</v>
      </c>
      <c r="B389" s="255">
        <v>60014</v>
      </c>
      <c r="C389" s="258">
        <v>6050</v>
      </c>
      <c r="D389" s="261" t="s">
        <v>120</v>
      </c>
      <c r="E389" s="261"/>
      <c r="F389" s="261"/>
      <c r="G389" s="261" t="s">
        <v>54</v>
      </c>
      <c r="H389" s="274">
        <v>2022</v>
      </c>
      <c r="I389" s="275">
        <f>SUM(J389+K389+M389)</f>
        <v>60024</v>
      </c>
      <c r="J389" s="275">
        <v>15990</v>
      </c>
      <c r="K389" s="275">
        <v>0</v>
      </c>
      <c r="L389" s="121" t="s">
        <v>29</v>
      </c>
      <c r="M389" s="77">
        <f>SUM(M390:M393)</f>
        <v>44034</v>
      </c>
      <c r="N389" s="276">
        <f>M390+M391</f>
        <v>44034</v>
      </c>
      <c r="O389" s="183"/>
      <c r="P389" s="183"/>
      <c r="Q389" s="166"/>
      <c r="R389" s="115"/>
    </row>
    <row r="390" spans="1:18" s="27" customFormat="1" ht="16.5" customHeight="1">
      <c r="A390" s="254"/>
      <c r="B390" s="256"/>
      <c r="C390" s="259"/>
      <c r="D390" s="261"/>
      <c r="E390" s="261"/>
      <c r="F390" s="261"/>
      <c r="G390" s="261"/>
      <c r="H390" s="274"/>
      <c r="I390" s="275"/>
      <c r="J390" s="275"/>
      <c r="K390" s="275"/>
      <c r="L390" s="121" t="s">
        <v>30</v>
      </c>
      <c r="M390" s="25">
        <v>22017</v>
      </c>
      <c r="N390" s="276"/>
      <c r="O390" s="184"/>
      <c r="P390" s="173"/>
      <c r="Q390" s="154"/>
      <c r="R390" s="115"/>
    </row>
    <row r="391" spans="1:18" s="27" customFormat="1" ht="16.5" customHeight="1">
      <c r="A391" s="254"/>
      <c r="B391" s="256"/>
      <c r="C391" s="259"/>
      <c r="D391" s="261"/>
      <c r="E391" s="261"/>
      <c r="F391" s="261"/>
      <c r="G391" s="261"/>
      <c r="H391" s="277">
        <v>2023</v>
      </c>
      <c r="I391" s="275"/>
      <c r="J391" s="275"/>
      <c r="K391" s="275"/>
      <c r="L391" s="121" t="s">
        <v>31</v>
      </c>
      <c r="M391" s="25">
        <v>22017</v>
      </c>
      <c r="N391" s="276"/>
      <c r="O391" s="184"/>
      <c r="P391" s="173"/>
      <c r="Q391" s="154"/>
      <c r="R391" s="115"/>
    </row>
    <row r="392" spans="1:18" s="27" customFormat="1" ht="16.5" customHeight="1">
      <c r="A392" s="254"/>
      <c r="B392" s="256"/>
      <c r="C392" s="259"/>
      <c r="D392" s="261"/>
      <c r="E392" s="261"/>
      <c r="F392" s="261"/>
      <c r="G392" s="261"/>
      <c r="H392" s="277"/>
      <c r="I392" s="275"/>
      <c r="J392" s="275"/>
      <c r="K392" s="275"/>
      <c r="L392" s="121" t="s">
        <v>32</v>
      </c>
      <c r="M392" s="25">
        <v>0</v>
      </c>
      <c r="N392" s="276"/>
      <c r="O392" s="184"/>
      <c r="P392" s="173"/>
      <c r="Q392" s="154"/>
      <c r="R392" s="115"/>
    </row>
    <row r="393" spans="1:18" s="27" customFormat="1" ht="16.5" customHeight="1">
      <c r="A393" s="254"/>
      <c r="B393" s="257"/>
      <c r="C393" s="260"/>
      <c r="D393" s="261"/>
      <c r="E393" s="261"/>
      <c r="F393" s="261"/>
      <c r="G393" s="261"/>
      <c r="H393" s="277"/>
      <c r="I393" s="275"/>
      <c r="J393" s="275"/>
      <c r="K393" s="275"/>
      <c r="L393" s="121" t="s">
        <v>33</v>
      </c>
      <c r="M393" s="25">
        <v>0</v>
      </c>
      <c r="N393" s="276"/>
      <c r="O393" s="185"/>
      <c r="P393" s="174"/>
      <c r="Q393" s="155"/>
      <c r="R393" s="115"/>
    </row>
    <row r="394" spans="1:18" s="27" customFormat="1" ht="16.5" customHeight="1">
      <c r="A394" s="254">
        <v>73</v>
      </c>
      <c r="B394" s="255">
        <v>60014</v>
      </c>
      <c r="C394" s="258">
        <v>6050</v>
      </c>
      <c r="D394" s="261" t="s">
        <v>121</v>
      </c>
      <c r="E394" s="261"/>
      <c r="F394" s="261"/>
      <c r="G394" s="261" t="s">
        <v>54</v>
      </c>
      <c r="H394" s="274">
        <v>2022</v>
      </c>
      <c r="I394" s="275">
        <f>K394+M394+J394</f>
        <v>82164</v>
      </c>
      <c r="J394" s="275">
        <v>18450</v>
      </c>
      <c r="K394" s="275">
        <v>0</v>
      </c>
      <c r="L394" s="23" t="s">
        <v>29</v>
      </c>
      <c r="M394" s="77">
        <f>SUM(M395:M398)</f>
        <v>63714</v>
      </c>
      <c r="N394" s="276">
        <v>63714</v>
      </c>
      <c r="O394" s="183"/>
      <c r="P394" s="183"/>
      <c r="Q394" s="166"/>
      <c r="R394" s="115"/>
    </row>
    <row r="395" spans="1:18" s="27" customFormat="1" ht="16.5" customHeight="1">
      <c r="A395" s="254"/>
      <c r="B395" s="256"/>
      <c r="C395" s="259"/>
      <c r="D395" s="261"/>
      <c r="E395" s="261"/>
      <c r="F395" s="261"/>
      <c r="G395" s="261"/>
      <c r="H395" s="274"/>
      <c r="I395" s="275"/>
      <c r="J395" s="275"/>
      <c r="K395" s="275"/>
      <c r="L395" s="23" t="s">
        <v>30</v>
      </c>
      <c r="M395" s="25">
        <v>31857</v>
      </c>
      <c r="N395" s="276"/>
      <c r="O395" s="184"/>
      <c r="P395" s="173"/>
      <c r="Q395" s="154"/>
      <c r="R395" s="115"/>
    </row>
    <row r="396" spans="1:18" s="27" customFormat="1" ht="16.5" customHeight="1">
      <c r="A396" s="254"/>
      <c r="B396" s="256"/>
      <c r="C396" s="259"/>
      <c r="D396" s="261"/>
      <c r="E396" s="261"/>
      <c r="F396" s="261"/>
      <c r="G396" s="261"/>
      <c r="H396" s="277">
        <v>2023</v>
      </c>
      <c r="I396" s="275"/>
      <c r="J396" s="275"/>
      <c r="K396" s="275"/>
      <c r="L396" s="23" t="s">
        <v>31</v>
      </c>
      <c r="M396" s="25">
        <v>31857</v>
      </c>
      <c r="N396" s="276"/>
      <c r="O396" s="184"/>
      <c r="P396" s="173"/>
      <c r="Q396" s="154"/>
      <c r="R396" s="115"/>
    </row>
    <row r="397" spans="1:18" s="27" customFormat="1" ht="16.5" customHeight="1">
      <c r="A397" s="254"/>
      <c r="B397" s="256"/>
      <c r="C397" s="259"/>
      <c r="D397" s="261"/>
      <c r="E397" s="261"/>
      <c r="F397" s="261"/>
      <c r="G397" s="261"/>
      <c r="H397" s="277"/>
      <c r="I397" s="275"/>
      <c r="J397" s="275"/>
      <c r="K397" s="275"/>
      <c r="L397" s="23" t="s">
        <v>32</v>
      </c>
      <c r="M397" s="25">
        <v>0</v>
      </c>
      <c r="N397" s="276"/>
      <c r="O397" s="184"/>
      <c r="P397" s="173"/>
      <c r="Q397" s="154"/>
      <c r="R397" s="115"/>
    </row>
    <row r="398" spans="1:18" s="27" customFormat="1" ht="16.5" customHeight="1">
      <c r="A398" s="254"/>
      <c r="B398" s="257"/>
      <c r="C398" s="260"/>
      <c r="D398" s="261"/>
      <c r="E398" s="261"/>
      <c r="F398" s="261"/>
      <c r="G398" s="261"/>
      <c r="H398" s="277"/>
      <c r="I398" s="275"/>
      <c r="J398" s="275"/>
      <c r="K398" s="275"/>
      <c r="L398" s="23" t="s">
        <v>33</v>
      </c>
      <c r="M398" s="25">
        <v>0</v>
      </c>
      <c r="N398" s="276"/>
      <c r="O398" s="185"/>
      <c r="P398" s="174"/>
      <c r="Q398" s="155"/>
      <c r="R398" s="115"/>
    </row>
    <row r="399" spans="1:18" s="27" customFormat="1" ht="18.75" customHeight="1">
      <c r="A399" s="254">
        <v>74</v>
      </c>
      <c r="B399" s="255">
        <v>60014</v>
      </c>
      <c r="C399" s="258">
        <v>6050</v>
      </c>
      <c r="D399" s="261" t="s">
        <v>122</v>
      </c>
      <c r="E399" s="261"/>
      <c r="F399" s="261"/>
      <c r="G399" s="261" t="s">
        <v>54</v>
      </c>
      <c r="H399" s="274">
        <v>2018</v>
      </c>
      <c r="I399" s="275">
        <v>103935</v>
      </c>
      <c r="J399" s="275">
        <v>0</v>
      </c>
      <c r="K399" s="275">
        <v>0</v>
      </c>
      <c r="L399" s="23" t="s">
        <v>29</v>
      </c>
      <c r="M399" s="77">
        <f>SUM(M400:M403)</f>
        <v>103935</v>
      </c>
      <c r="N399" s="276">
        <f>M399</f>
        <v>103935</v>
      </c>
      <c r="O399" s="183"/>
      <c r="P399" s="183"/>
      <c r="Q399" s="166"/>
      <c r="R399" s="115"/>
    </row>
    <row r="400" spans="1:18" s="27" customFormat="1" ht="18.75" customHeight="1">
      <c r="A400" s="254"/>
      <c r="B400" s="256"/>
      <c r="C400" s="259"/>
      <c r="D400" s="261"/>
      <c r="E400" s="261"/>
      <c r="F400" s="261"/>
      <c r="G400" s="261"/>
      <c r="H400" s="274"/>
      <c r="I400" s="275"/>
      <c r="J400" s="275"/>
      <c r="K400" s="275"/>
      <c r="L400" s="23" t="s">
        <v>30</v>
      </c>
      <c r="M400" s="25">
        <v>79950</v>
      </c>
      <c r="N400" s="276"/>
      <c r="O400" s="184"/>
      <c r="P400" s="173"/>
      <c r="Q400" s="154"/>
      <c r="R400" s="115"/>
    </row>
    <row r="401" spans="1:18" s="27" customFormat="1" ht="18.75" customHeight="1">
      <c r="A401" s="254"/>
      <c r="B401" s="256"/>
      <c r="C401" s="259"/>
      <c r="D401" s="261"/>
      <c r="E401" s="261"/>
      <c r="F401" s="261"/>
      <c r="G401" s="261"/>
      <c r="H401" s="277">
        <v>2023</v>
      </c>
      <c r="I401" s="275"/>
      <c r="J401" s="275"/>
      <c r="K401" s="275"/>
      <c r="L401" s="23" t="s">
        <v>31</v>
      </c>
      <c r="M401" s="25">
        <v>23985</v>
      </c>
      <c r="N401" s="276"/>
      <c r="O401" s="184"/>
      <c r="P401" s="173"/>
      <c r="Q401" s="154"/>
      <c r="R401" s="115"/>
    </row>
    <row r="402" spans="1:18" s="27" customFormat="1" ht="18.75" customHeight="1">
      <c r="A402" s="254"/>
      <c r="B402" s="256"/>
      <c r="C402" s="259"/>
      <c r="D402" s="261"/>
      <c r="E402" s="261"/>
      <c r="F402" s="261"/>
      <c r="G402" s="261"/>
      <c r="H402" s="277"/>
      <c r="I402" s="275"/>
      <c r="J402" s="275"/>
      <c r="K402" s="275"/>
      <c r="L402" s="23" t="s">
        <v>32</v>
      </c>
      <c r="M402" s="25">
        <v>0</v>
      </c>
      <c r="N402" s="276"/>
      <c r="O402" s="184"/>
      <c r="P402" s="173"/>
      <c r="Q402" s="154"/>
      <c r="R402" s="115"/>
    </row>
    <row r="403" spans="1:18" s="27" customFormat="1" ht="18.75" customHeight="1">
      <c r="A403" s="254"/>
      <c r="B403" s="257"/>
      <c r="C403" s="260"/>
      <c r="D403" s="261"/>
      <c r="E403" s="261"/>
      <c r="F403" s="261"/>
      <c r="G403" s="261"/>
      <c r="H403" s="277"/>
      <c r="I403" s="275"/>
      <c r="J403" s="275"/>
      <c r="K403" s="275"/>
      <c r="L403" s="23" t="s">
        <v>33</v>
      </c>
      <c r="M403" s="25">
        <v>0</v>
      </c>
      <c r="N403" s="276"/>
      <c r="O403" s="185"/>
      <c r="P403" s="174"/>
      <c r="Q403" s="155"/>
      <c r="R403" s="115"/>
    </row>
    <row r="404" spans="1:18" s="27" customFormat="1" ht="16.5" customHeight="1">
      <c r="A404" s="254">
        <v>75</v>
      </c>
      <c r="B404" s="255">
        <v>60014</v>
      </c>
      <c r="C404" s="258">
        <v>6050</v>
      </c>
      <c r="D404" s="261" t="s">
        <v>123</v>
      </c>
      <c r="E404" s="261"/>
      <c r="F404" s="261"/>
      <c r="G404" s="261" t="s">
        <v>54</v>
      </c>
      <c r="H404" s="274">
        <v>2022</v>
      </c>
      <c r="I404" s="275">
        <f>SUM(J404+K404+M404)</f>
        <v>7210109.5199999996</v>
      </c>
      <c r="J404" s="275">
        <v>0</v>
      </c>
      <c r="K404" s="275">
        <v>3492500</v>
      </c>
      <c r="L404" s="23" t="s">
        <v>29</v>
      </c>
      <c r="M404" s="19">
        <f>SUM(M405:M408)</f>
        <v>3717609.52</v>
      </c>
      <c r="N404" s="276">
        <v>7190109.5199999996</v>
      </c>
      <c r="O404" s="183"/>
      <c r="P404" s="183"/>
      <c r="Q404" s="165"/>
      <c r="R404" s="115"/>
    </row>
    <row r="405" spans="1:18" s="27" customFormat="1" ht="16.5" customHeight="1">
      <c r="A405" s="254"/>
      <c r="B405" s="256"/>
      <c r="C405" s="259"/>
      <c r="D405" s="261"/>
      <c r="E405" s="261"/>
      <c r="F405" s="261"/>
      <c r="G405" s="261"/>
      <c r="H405" s="274"/>
      <c r="I405" s="275"/>
      <c r="J405" s="275"/>
      <c r="K405" s="275"/>
      <c r="L405" s="23" t="s">
        <v>30</v>
      </c>
      <c r="M405" s="25">
        <v>1858804.76</v>
      </c>
      <c r="N405" s="276"/>
      <c r="O405" s="173"/>
      <c r="P405" s="173"/>
      <c r="Q405" s="154"/>
      <c r="R405" s="115"/>
    </row>
    <row r="406" spans="1:18" s="27" customFormat="1" ht="16.5" customHeight="1">
      <c r="A406" s="254"/>
      <c r="B406" s="256"/>
      <c r="C406" s="259"/>
      <c r="D406" s="261"/>
      <c r="E406" s="261"/>
      <c r="F406" s="261"/>
      <c r="G406" s="261"/>
      <c r="H406" s="277">
        <v>2023</v>
      </c>
      <c r="I406" s="275"/>
      <c r="J406" s="275"/>
      <c r="K406" s="275"/>
      <c r="L406" s="23" t="s">
        <v>31</v>
      </c>
      <c r="M406" s="25">
        <v>1858804.76</v>
      </c>
      <c r="N406" s="276"/>
      <c r="O406" s="173"/>
      <c r="P406" s="173"/>
      <c r="Q406" s="154"/>
      <c r="R406" s="115"/>
    </row>
    <row r="407" spans="1:18" s="27" customFormat="1" ht="16.5" customHeight="1">
      <c r="A407" s="254"/>
      <c r="B407" s="256"/>
      <c r="C407" s="259"/>
      <c r="D407" s="261"/>
      <c r="E407" s="261"/>
      <c r="F407" s="261"/>
      <c r="G407" s="261"/>
      <c r="H407" s="277"/>
      <c r="I407" s="275"/>
      <c r="J407" s="275"/>
      <c r="K407" s="275"/>
      <c r="L407" s="26" t="s">
        <v>32</v>
      </c>
      <c r="M407" s="25">
        <v>0</v>
      </c>
      <c r="N407" s="276"/>
      <c r="O407" s="173"/>
      <c r="P407" s="173"/>
      <c r="Q407" s="154"/>
      <c r="R407" s="115"/>
    </row>
    <row r="408" spans="1:18" s="27" customFormat="1" ht="16.5" customHeight="1">
      <c r="A408" s="254"/>
      <c r="B408" s="257"/>
      <c r="C408" s="260"/>
      <c r="D408" s="261"/>
      <c r="E408" s="261"/>
      <c r="F408" s="261"/>
      <c r="G408" s="261"/>
      <c r="H408" s="277"/>
      <c r="I408" s="275"/>
      <c r="J408" s="275"/>
      <c r="K408" s="275"/>
      <c r="L408" s="23" t="s">
        <v>55</v>
      </c>
      <c r="M408" s="25">
        <v>0</v>
      </c>
      <c r="N408" s="276"/>
      <c r="O408" s="174"/>
      <c r="P408" s="174"/>
      <c r="Q408" s="155"/>
      <c r="R408" s="115"/>
    </row>
    <row r="409" spans="1:18" s="7" customFormat="1" ht="16.5" customHeight="1">
      <c r="A409" s="254">
        <v>76</v>
      </c>
      <c r="B409" s="270">
        <v>60014</v>
      </c>
      <c r="C409" s="264">
        <v>6050</v>
      </c>
      <c r="D409" s="267" t="s">
        <v>125</v>
      </c>
      <c r="E409" s="267"/>
      <c r="F409" s="267"/>
      <c r="G409" s="267" t="s">
        <v>54</v>
      </c>
      <c r="H409" s="268">
        <v>2022</v>
      </c>
      <c r="I409" s="269">
        <f>M409</f>
        <v>4305</v>
      </c>
      <c r="J409" s="269">
        <v>0</v>
      </c>
      <c r="K409" s="269">
        <v>0</v>
      </c>
      <c r="L409" s="122" t="s">
        <v>29</v>
      </c>
      <c r="M409" s="108">
        <f>M410+M411</f>
        <v>4305</v>
      </c>
      <c r="N409" s="262">
        <v>4305</v>
      </c>
      <c r="O409" s="179"/>
      <c r="P409" s="179"/>
      <c r="Q409" s="167"/>
      <c r="R409" s="113"/>
    </row>
    <row r="410" spans="1:18" s="7" customFormat="1" ht="16.5" customHeight="1">
      <c r="A410" s="254"/>
      <c r="B410" s="271"/>
      <c r="C410" s="265"/>
      <c r="D410" s="267"/>
      <c r="E410" s="267"/>
      <c r="F410" s="267"/>
      <c r="G410" s="267"/>
      <c r="H410" s="268"/>
      <c r="I410" s="269"/>
      <c r="J410" s="269"/>
      <c r="K410" s="269"/>
      <c r="L410" s="122" t="s">
        <v>30</v>
      </c>
      <c r="M410" s="73">
        <v>2152.5</v>
      </c>
      <c r="N410" s="262"/>
      <c r="O410" s="180"/>
      <c r="P410" s="173"/>
      <c r="Q410" s="154"/>
      <c r="R410" s="113"/>
    </row>
    <row r="411" spans="1:18" s="7" customFormat="1" ht="16.5" customHeight="1">
      <c r="A411" s="254"/>
      <c r="B411" s="271"/>
      <c r="C411" s="265"/>
      <c r="D411" s="267"/>
      <c r="E411" s="267"/>
      <c r="F411" s="267"/>
      <c r="G411" s="267"/>
      <c r="H411" s="263">
        <v>2023</v>
      </c>
      <c r="I411" s="269"/>
      <c r="J411" s="269"/>
      <c r="K411" s="269"/>
      <c r="L411" s="122" t="s">
        <v>31</v>
      </c>
      <c r="M411" s="73">
        <v>2152.5</v>
      </c>
      <c r="N411" s="262"/>
      <c r="O411" s="180"/>
      <c r="P411" s="173"/>
      <c r="Q411" s="154"/>
      <c r="R411" s="116"/>
    </row>
    <row r="412" spans="1:18" s="7" customFormat="1" ht="16.5" customHeight="1">
      <c r="A412" s="254"/>
      <c r="B412" s="271"/>
      <c r="C412" s="265"/>
      <c r="D412" s="267"/>
      <c r="E412" s="267"/>
      <c r="F412" s="267"/>
      <c r="G412" s="267"/>
      <c r="H412" s="263"/>
      <c r="I412" s="269"/>
      <c r="J412" s="269"/>
      <c r="K412" s="269"/>
      <c r="L412" s="122" t="s">
        <v>32</v>
      </c>
      <c r="M412" s="73">
        <v>0</v>
      </c>
      <c r="N412" s="262"/>
      <c r="O412" s="180"/>
      <c r="P412" s="173"/>
      <c r="Q412" s="154"/>
      <c r="R412" s="113"/>
    </row>
    <row r="413" spans="1:18" s="7" customFormat="1" ht="16.5" customHeight="1">
      <c r="A413" s="254"/>
      <c r="B413" s="272"/>
      <c r="C413" s="266"/>
      <c r="D413" s="267"/>
      <c r="E413" s="267"/>
      <c r="F413" s="267"/>
      <c r="G413" s="267"/>
      <c r="H413" s="263"/>
      <c r="I413" s="269"/>
      <c r="J413" s="269"/>
      <c r="K413" s="269"/>
      <c r="L413" s="122" t="s">
        <v>33</v>
      </c>
      <c r="M413" s="73">
        <v>0</v>
      </c>
      <c r="N413" s="262"/>
      <c r="O413" s="181"/>
      <c r="P413" s="174"/>
      <c r="Q413" s="155"/>
      <c r="R413" s="113"/>
    </row>
    <row r="414" spans="1:18" s="27" customFormat="1" ht="16.5" customHeight="1">
      <c r="A414" s="254">
        <v>77</v>
      </c>
      <c r="B414" s="255">
        <v>60014</v>
      </c>
      <c r="C414" s="258">
        <v>6050</v>
      </c>
      <c r="D414" s="261" t="s">
        <v>360</v>
      </c>
      <c r="E414" s="261"/>
      <c r="F414" s="261"/>
      <c r="G414" s="261" t="s">
        <v>54</v>
      </c>
      <c r="H414" s="274">
        <v>2023</v>
      </c>
      <c r="I414" s="275">
        <f>M414</f>
        <v>100000</v>
      </c>
      <c r="J414" s="275">
        <v>0</v>
      </c>
      <c r="K414" s="275">
        <v>0</v>
      </c>
      <c r="L414" s="23" t="s">
        <v>29</v>
      </c>
      <c r="M414" s="19">
        <f>M415+M416</f>
        <v>100000</v>
      </c>
      <c r="N414" s="276">
        <v>100000</v>
      </c>
      <c r="O414" s="183"/>
      <c r="P414" s="183"/>
      <c r="Q414" s="165"/>
      <c r="R414" s="115"/>
    </row>
    <row r="415" spans="1:18" s="27" customFormat="1" ht="16.5" customHeight="1">
      <c r="A415" s="254"/>
      <c r="B415" s="256"/>
      <c r="C415" s="259"/>
      <c r="D415" s="261"/>
      <c r="E415" s="261"/>
      <c r="F415" s="261"/>
      <c r="G415" s="261"/>
      <c r="H415" s="274"/>
      <c r="I415" s="275"/>
      <c r="J415" s="275"/>
      <c r="K415" s="275"/>
      <c r="L415" s="23" t="s">
        <v>30</v>
      </c>
      <c r="M415" s="25">
        <v>50000</v>
      </c>
      <c r="N415" s="276"/>
      <c r="O415" s="184"/>
      <c r="P415" s="173"/>
      <c r="Q415" s="154"/>
      <c r="R415" s="115"/>
    </row>
    <row r="416" spans="1:18" s="27" customFormat="1" ht="16.5" customHeight="1">
      <c r="A416" s="254"/>
      <c r="B416" s="256"/>
      <c r="C416" s="259"/>
      <c r="D416" s="261"/>
      <c r="E416" s="261"/>
      <c r="F416" s="261"/>
      <c r="G416" s="261"/>
      <c r="H416" s="277">
        <v>2023</v>
      </c>
      <c r="I416" s="275"/>
      <c r="J416" s="275"/>
      <c r="K416" s="275"/>
      <c r="L416" s="23" t="s">
        <v>31</v>
      </c>
      <c r="M416" s="25">
        <v>50000</v>
      </c>
      <c r="N416" s="276"/>
      <c r="O416" s="184"/>
      <c r="P416" s="173"/>
      <c r="Q416" s="154"/>
      <c r="R416" s="115"/>
    </row>
    <row r="417" spans="1:18" s="27" customFormat="1" ht="16.5" customHeight="1">
      <c r="A417" s="254"/>
      <c r="B417" s="256"/>
      <c r="C417" s="259"/>
      <c r="D417" s="261"/>
      <c r="E417" s="261"/>
      <c r="F417" s="261"/>
      <c r="G417" s="261"/>
      <c r="H417" s="277"/>
      <c r="I417" s="275"/>
      <c r="J417" s="275"/>
      <c r="K417" s="275"/>
      <c r="L417" s="23" t="s">
        <v>32</v>
      </c>
      <c r="M417" s="25">
        <v>0</v>
      </c>
      <c r="N417" s="276"/>
      <c r="O417" s="184"/>
      <c r="P417" s="173"/>
      <c r="Q417" s="154"/>
      <c r="R417" s="115"/>
    </row>
    <row r="418" spans="1:18" s="27" customFormat="1" ht="16.5" customHeight="1">
      <c r="A418" s="254"/>
      <c r="B418" s="257"/>
      <c r="C418" s="260"/>
      <c r="D418" s="261"/>
      <c r="E418" s="261"/>
      <c r="F418" s="261"/>
      <c r="G418" s="261"/>
      <c r="H418" s="277"/>
      <c r="I418" s="275"/>
      <c r="J418" s="275"/>
      <c r="K418" s="275"/>
      <c r="L418" s="23" t="s">
        <v>33</v>
      </c>
      <c r="M418" s="25">
        <v>0</v>
      </c>
      <c r="N418" s="276"/>
      <c r="O418" s="185"/>
      <c r="P418" s="174"/>
      <c r="Q418" s="155"/>
      <c r="R418" s="115"/>
    </row>
    <row r="419" spans="1:18" s="27" customFormat="1" ht="16.5" customHeight="1">
      <c r="A419" s="254">
        <v>78</v>
      </c>
      <c r="B419" s="255">
        <v>60014</v>
      </c>
      <c r="C419" s="258">
        <v>6050</v>
      </c>
      <c r="D419" s="261" t="s">
        <v>362</v>
      </c>
      <c r="E419" s="261"/>
      <c r="F419" s="261"/>
      <c r="G419" s="261" t="s">
        <v>54</v>
      </c>
      <c r="H419" s="274">
        <v>2023</v>
      </c>
      <c r="I419" s="275">
        <f>M419</f>
        <v>100000</v>
      </c>
      <c r="J419" s="275">
        <v>0</v>
      </c>
      <c r="K419" s="275">
        <v>0</v>
      </c>
      <c r="L419" s="23" t="s">
        <v>29</v>
      </c>
      <c r="M419" s="19">
        <f>M420+M421</f>
        <v>100000</v>
      </c>
      <c r="N419" s="276">
        <v>100000</v>
      </c>
      <c r="O419" s="183"/>
      <c r="P419" s="183"/>
      <c r="Q419" s="165"/>
      <c r="R419" s="115"/>
    </row>
    <row r="420" spans="1:18" s="27" customFormat="1" ht="16.5" customHeight="1">
      <c r="A420" s="254"/>
      <c r="B420" s="256"/>
      <c r="C420" s="259"/>
      <c r="D420" s="261"/>
      <c r="E420" s="261"/>
      <c r="F420" s="261"/>
      <c r="G420" s="261"/>
      <c r="H420" s="274"/>
      <c r="I420" s="275"/>
      <c r="J420" s="275"/>
      <c r="K420" s="275"/>
      <c r="L420" s="23" t="s">
        <v>30</v>
      </c>
      <c r="M420" s="25">
        <v>50000</v>
      </c>
      <c r="N420" s="276"/>
      <c r="O420" s="184"/>
      <c r="P420" s="173"/>
      <c r="Q420" s="154"/>
      <c r="R420" s="115"/>
    </row>
    <row r="421" spans="1:18" s="27" customFormat="1" ht="16.5" customHeight="1">
      <c r="A421" s="254"/>
      <c r="B421" s="256"/>
      <c r="C421" s="259"/>
      <c r="D421" s="261"/>
      <c r="E421" s="261"/>
      <c r="F421" s="261"/>
      <c r="G421" s="261"/>
      <c r="H421" s="277">
        <v>2023</v>
      </c>
      <c r="I421" s="275"/>
      <c r="J421" s="275"/>
      <c r="K421" s="275"/>
      <c r="L421" s="23" t="s">
        <v>31</v>
      </c>
      <c r="M421" s="25">
        <v>50000</v>
      </c>
      <c r="N421" s="276"/>
      <c r="O421" s="184"/>
      <c r="P421" s="173"/>
      <c r="Q421" s="154"/>
      <c r="R421" s="115"/>
    </row>
    <row r="422" spans="1:18" s="27" customFormat="1" ht="16.5" customHeight="1">
      <c r="A422" s="254"/>
      <c r="B422" s="256"/>
      <c r="C422" s="259"/>
      <c r="D422" s="261"/>
      <c r="E422" s="261"/>
      <c r="F422" s="261"/>
      <c r="G422" s="261"/>
      <c r="H422" s="277"/>
      <c r="I422" s="275"/>
      <c r="J422" s="275"/>
      <c r="K422" s="275"/>
      <c r="L422" s="23" t="s">
        <v>32</v>
      </c>
      <c r="M422" s="25">
        <v>0</v>
      </c>
      <c r="N422" s="276"/>
      <c r="O422" s="184"/>
      <c r="P422" s="173"/>
      <c r="Q422" s="154"/>
      <c r="R422" s="115"/>
    </row>
    <row r="423" spans="1:18" s="27" customFormat="1" ht="16.5" customHeight="1">
      <c r="A423" s="254"/>
      <c r="B423" s="257"/>
      <c r="C423" s="260"/>
      <c r="D423" s="261"/>
      <c r="E423" s="261"/>
      <c r="F423" s="261"/>
      <c r="G423" s="261"/>
      <c r="H423" s="277"/>
      <c r="I423" s="275"/>
      <c r="J423" s="275"/>
      <c r="K423" s="275"/>
      <c r="L423" s="23" t="s">
        <v>33</v>
      </c>
      <c r="M423" s="25">
        <v>0</v>
      </c>
      <c r="N423" s="276"/>
      <c r="O423" s="185"/>
      <c r="P423" s="174"/>
      <c r="Q423" s="155"/>
      <c r="R423" s="115"/>
    </row>
    <row r="424" spans="1:18" s="27" customFormat="1" ht="16.5" customHeight="1">
      <c r="A424" s="254">
        <v>79</v>
      </c>
      <c r="B424" s="255">
        <v>60014</v>
      </c>
      <c r="C424" s="258">
        <v>6050</v>
      </c>
      <c r="D424" s="261" t="s">
        <v>126</v>
      </c>
      <c r="E424" s="261"/>
      <c r="F424" s="261"/>
      <c r="G424" s="261" t="s">
        <v>54</v>
      </c>
      <c r="H424" s="274">
        <v>2023</v>
      </c>
      <c r="I424" s="275">
        <f>M424</f>
        <v>150000</v>
      </c>
      <c r="J424" s="275">
        <v>0</v>
      </c>
      <c r="K424" s="275">
        <v>0</v>
      </c>
      <c r="L424" s="23" t="s">
        <v>29</v>
      </c>
      <c r="M424" s="19">
        <f>M425+M426</f>
        <v>150000</v>
      </c>
      <c r="N424" s="276">
        <v>0</v>
      </c>
      <c r="O424" s="183"/>
      <c r="P424" s="183"/>
      <c r="Q424" s="165"/>
      <c r="R424" s="115"/>
    </row>
    <row r="425" spans="1:18" s="27" customFormat="1" ht="16.5" customHeight="1">
      <c r="A425" s="254"/>
      <c r="B425" s="256"/>
      <c r="C425" s="259"/>
      <c r="D425" s="261"/>
      <c r="E425" s="261"/>
      <c r="F425" s="261"/>
      <c r="G425" s="261"/>
      <c r="H425" s="274"/>
      <c r="I425" s="275"/>
      <c r="J425" s="275"/>
      <c r="K425" s="275"/>
      <c r="L425" s="23" t="s">
        <v>30</v>
      </c>
      <c r="M425" s="25">
        <v>75000</v>
      </c>
      <c r="N425" s="276"/>
      <c r="O425" s="184"/>
      <c r="P425" s="173"/>
      <c r="Q425" s="154"/>
      <c r="R425" s="115"/>
    </row>
    <row r="426" spans="1:18" s="27" customFormat="1" ht="16.5" customHeight="1">
      <c r="A426" s="254"/>
      <c r="B426" s="256"/>
      <c r="C426" s="259"/>
      <c r="D426" s="261"/>
      <c r="E426" s="261"/>
      <c r="F426" s="261"/>
      <c r="G426" s="261"/>
      <c r="H426" s="277">
        <v>2023</v>
      </c>
      <c r="I426" s="275"/>
      <c r="J426" s="275"/>
      <c r="K426" s="275"/>
      <c r="L426" s="23" t="s">
        <v>31</v>
      </c>
      <c r="M426" s="25">
        <v>75000</v>
      </c>
      <c r="N426" s="276"/>
      <c r="O426" s="184"/>
      <c r="P426" s="173"/>
      <c r="Q426" s="154"/>
      <c r="R426" s="115"/>
    </row>
    <row r="427" spans="1:18" s="27" customFormat="1" ht="16.5" customHeight="1">
      <c r="A427" s="254"/>
      <c r="B427" s="256"/>
      <c r="C427" s="259"/>
      <c r="D427" s="261"/>
      <c r="E427" s="261"/>
      <c r="F427" s="261"/>
      <c r="G427" s="261"/>
      <c r="H427" s="277"/>
      <c r="I427" s="275"/>
      <c r="J427" s="275"/>
      <c r="K427" s="275"/>
      <c r="L427" s="23" t="s">
        <v>32</v>
      </c>
      <c r="M427" s="25">
        <v>0</v>
      </c>
      <c r="N427" s="276"/>
      <c r="O427" s="184"/>
      <c r="P427" s="173"/>
      <c r="Q427" s="154"/>
      <c r="R427" s="115"/>
    </row>
    <row r="428" spans="1:18" s="27" customFormat="1" ht="16.5" customHeight="1">
      <c r="A428" s="254"/>
      <c r="B428" s="257"/>
      <c r="C428" s="260"/>
      <c r="D428" s="261"/>
      <c r="E428" s="261"/>
      <c r="F428" s="261"/>
      <c r="G428" s="261"/>
      <c r="H428" s="277"/>
      <c r="I428" s="275"/>
      <c r="J428" s="275"/>
      <c r="K428" s="275"/>
      <c r="L428" s="23" t="s">
        <v>33</v>
      </c>
      <c r="M428" s="25">
        <v>0</v>
      </c>
      <c r="N428" s="276"/>
      <c r="O428" s="185"/>
      <c r="P428" s="174"/>
      <c r="Q428" s="155"/>
      <c r="R428" s="115"/>
    </row>
    <row r="429" spans="1:18" s="27" customFormat="1" ht="16.5" customHeight="1">
      <c r="A429" s="254">
        <v>80</v>
      </c>
      <c r="B429" s="255">
        <v>60014</v>
      </c>
      <c r="C429" s="258">
        <v>6050</v>
      </c>
      <c r="D429" s="261" t="s">
        <v>396</v>
      </c>
      <c r="E429" s="261"/>
      <c r="F429" s="261"/>
      <c r="G429" s="261" t="s">
        <v>54</v>
      </c>
      <c r="H429" s="274">
        <v>2023</v>
      </c>
      <c r="I429" s="275">
        <f>M429</f>
        <v>400000</v>
      </c>
      <c r="J429" s="275">
        <v>0</v>
      </c>
      <c r="K429" s="275">
        <v>0</v>
      </c>
      <c r="L429" s="99" t="s">
        <v>29</v>
      </c>
      <c r="M429" s="19">
        <f>M430+M431</f>
        <v>400000</v>
      </c>
      <c r="N429" s="276">
        <v>400000</v>
      </c>
      <c r="O429" s="183"/>
      <c r="P429" s="183"/>
      <c r="Q429" s="165"/>
      <c r="R429" s="115"/>
    </row>
    <row r="430" spans="1:18" s="27" customFormat="1" ht="16.5" customHeight="1">
      <c r="A430" s="254"/>
      <c r="B430" s="256"/>
      <c r="C430" s="259"/>
      <c r="D430" s="261"/>
      <c r="E430" s="261"/>
      <c r="F430" s="261"/>
      <c r="G430" s="261"/>
      <c r="H430" s="274"/>
      <c r="I430" s="275"/>
      <c r="J430" s="275"/>
      <c r="K430" s="275"/>
      <c r="L430" s="99" t="s">
        <v>30</v>
      </c>
      <c r="M430" s="25">
        <v>200000</v>
      </c>
      <c r="N430" s="276"/>
      <c r="O430" s="184"/>
      <c r="P430" s="173"/>
      <c r="Q430" s="154"/>
      <c r="R430" s="115"/>
    </row>
    <row r="431" spans="1:18" s="27" customFormat="1" ht="16.5" customHeight="1">
      <c r="A431" s="254"/>
      <c r="B431" s="256"/>
      <c r="C431" s="259"/>
      <c r="D431" s="261"/>
      <c r="E431" s="261"/>
      <c r="F431" s="261"/>
      <c r="G431" s="261"/>
      <c r="H431" s="277">
        <v>2023</v>
      </c>
      <c r="I431" s="275"/>
      <c r="J431" s="275"/>
      <c r="K431" s="275"/>
      <c r="L431" s="99" t="s">
        <v>31</v>
      </c>
      <c r="M431" s="25">
        <v>200000</v>
      </c>
      <c r="N431" s="276"/>
      <c r="O431" s="184"/>
      <c r="P431" s="173"/>
      <c r="Q431" s="154"/>
      <c r="R431" s="115"/>
    </row>
    <row r="432" spans="1:18" s="27" customFormat="1" ht="16.5" customHeight="1">
      <c r="A432" s="254"/>
      <c r="B432" s="256"/>
      <c r="C432" s="259"/>
      <c r="D432" s="261"/>
      <c r="E432" s="261"/>
      <c r="F432" s="261"/>
      <c r="G432" s="261"/>
      <c r="H432" s="277"/>
      <c r="I432" s="275"/>
      <c r="J432" s="275"/>
      <c r="K432" s="275"/>
      <c r="L432" s="99" t="s">
        <v>32</v>
      </c>
      <c r="M432" s="25">
        <v>0</v>
      </c>
      <c r="N432" s="276"/>
      <c r="O432" s="184"/>
      <c r="P432" s="173"/>
      <c r="Q432" s="154"/>
      <c r="R432" s="115"/>
    </row>
    <row r="433" spans="1:18" s="27" customFormat="1" ht="16.5" customHeight="1">
      <c r="A433" s="254"/>
      <c r="B433" s="257"/>
      <c r="C433" s="260"/>
      <c r="D433" s="261"/>
      <c r="E433" s="261"/>
      <c r="F433" s="261"/>
      <c r="G433" s="261"/>
      <c r="H433" s="277"/>
      <c r="I433" s="275"/>
      <c r="J433" s="275"/>
      <c r="K433" s="275"/>
      <c r="L433" s="99" t="s">
        <v>33</v>
      </c>
      <c r="M433" s="25">
        <v>0</v>
      </c>
      <c r="N433" s="276"/>
      <c r="O433" s="185"/>
      <c r="P433" s="174"/>
      <c r="Q433" s="155"/>
      <c r="R433" s="115"/>
    </row>
    <row r="434" spans="1:18" s="27" customFormat="1" ht="16.5" customHeight="1">
      <c r="A434" s="254">
        <v>81</v>
      </c>
      <c r="B434" s="255">
        <v>60014</v>
      </c>
      <c r="C434" s="254">
        <v>6050</v>
      </c>
      <c r="D434" s="261" t="s">
        <v>127</v>
      </c>
      <c r="E434" s="261"/>
      <c r="F434" s="261"/>
      <c r="G434" s="261" t="s">
        <v>54</v>
      </c>
      <c r="H434" s="274">
        <v>2023</v>
      </c>
      <c r="I434" s="275">
        <f>SUM(J434+K434+M434)</f>
        <v>5732494.5700000003</v>
      </c>
      <c r="J434" s="275">
        <v>0</v>
      </c>
      <c r="K434" s="275">
        <v>0</v>
      </c>
      <c r="L434" s="137" t="s">
        <v>29</v>
      </c>
      <c r="M434" s="29">
        <f>SUM(M435:M438)</f>
        <v>5732494.5700000003</v>
      </c>
      <c r="N434" s="276">
        <v>5732494.5700000003</v>
      </c>
      <c r="O434" s="183"/>
      <c r="P434" s="183"/>
      <c r="Q434" s="162"/>
      <c r="R434" s="115"/>
    </row>
    <row r="435" spans="1:18" s="27" customFormat="1" ht="16.5" customHeight="1">
      <c r="A435" s="254"/>
      <c r="B435" s="256"/>
      <c r="C435" s="254"/>
      <c r="D435" s="261"/>
      <c r="E435" s="261"/>
      <c r="F435" s="261"/>
      <c r="G435" s="261"/>
      <c r="H435" s="274"/>
      <c r="I435" s="275"/>
      <c r="J435" s="275"/>
      <c r="K435" s="275"/>
      <c r="L435" s="137" t="s">
        <v>30</v>
      </c>
      <c r="M435" s="25">
        <v>5732494.5700000003</v>
      </c>
      <c r="N435" s="276"/>
      <c r="O435" s="184"/>
      <c r="P435" s="173"/>
      <c r="Q435" s="154"/>
      <c r="R435" s="115"/>
    </row>
    <row r="436" spans="1:18" s="27" customFormat="1" ht="16.5" customHeight="1">
      <c r="A436" s="254"/>
      <c r="B436" s="256"/>
      <c r="C436" s="254"/>
      <c r="D436" s="261"/>
      <c r="E436" s="261"/>
      <c r="F436" s="261"/>
      <c r="G436" s="261"/>
      <c r="H436" s="277">
        <v>2023</v>
      </c>
      <c r="I436" s="275"/>
      <c r="J436" s="275"/>
      <c r="K436" s="275"/>
      <c r="L436" s="137" t="s">
        <v>31</v>
      </c>
      <c r="M436" s="25">
        <v>0</v>
      </c>
      <c r="N436" s="276"/>
      <c r="O436" s="184"/>
      <c r="P436" s="173"/>
      <c r="Q436" s="154"/>
      <c r="R436" s="115"/>
    </row>
    <row r="437" spans="1:18" s="27" customFormat="1" ht="16.5" customHeight="1">
      <c r="A437" s="254"/>
      <c r="B437" s="256"/>
      <c r="C437" s="254"/>
      <c r="D437" s="261"/>
      <c r="E437" s="261"/>
      <c r="F437" s="261"/>
      <c r="G437" s="261"/>
      <c r="H437" s="277"/>
      <c r="I437" s="275"/>
      <c r="J437" s="275"/>
      <c r="K437" s="275"/>
      <c r="L437" s="137" t="s">
        <v>32</v>
      </c>
      <c r="M437" s="25">
        <v>0</v>
      </c>
      <c r="N437" s="276"/>
      <c r="O437" s="184"/>
      <c r="P437" s="173"/>
      <c r="Q437" s="154"/>
      <c r="R437" s="115"/>
    </row>
    <row r="438" spans="1:18" s="27" customFormat="1" ht="16.5" customHeight="1">
      <c r="A438" s="254"/>
      <c r="B438" s="257"/>
      <c r="C438" s="254"/>
      <c r="D438" s="261"/>
      <c r="E438" s="261"/>
      <c r="F438" s="261"/>
      <c r="G438" s="261"/>
      <c r="H438" s="277"/>
      <c r="I438" s="275"/>
      <c r="J438" s="275"/>
      <c r="K438" s="275"/>
      <c r="L438" s="137" t="s">
        <v>33</v>
      </c>
      <c r="M438" s="25">
        <v>0</v>
      </c>
      <c r="N438" s="276"/>
      <c r="O438" s="185"/>
      <c r="P438" s="174"/>
      <c r="Q438" s="155"/>
      <c r="R438" s="115"/>
    </row>
    <row r="439" spans="1:18" s="27" customFormat="1" ht="16.5" customHeight="1">
      <c r="A439" s="254">
        <v>82</v>
      </c>
      <c r="B439" s="255">
        <v>60014</v>
      </c>
      <c r="C439" s="254">
        <v>6050</v>
      </c>
      <c r="D439" s="261" t="s">
        <v>128</v>
      </c>
      <c r="E439" s="261"/>
      <c r="F439" s="261"/>
      <c r="G439" s="261" t="s">
        <v>54</v>
      </c>
      <c r="H439" s="274">
        <v>2023</v>
      </c>
      <c r="I439" s="275">
        <f>SUM(J439+K439+M439)</f>
        <v>624153</v>
      </c>
      <c r="J439" s="275">
        <v>0</v>
      </c>
      <c r="K439" s="275">
        <v>0</v>
      </c>
      <c r="L439" s="121" t="s">
        <v>29</v>
      </c>
      <c r="M439" s="29">
        <f>SUM(M440:M443)</f>
        <v>624153</v>
      </c>
      <c r="N439" s="276">
        <f>M440</f>
        <v>624153</v>
      </c>
      <c r="O439" s="183"/>
      <c r="P439" s="183"/>
      <c r="Q439" s="162"/>
      <c r="R439" s="115"/>
    </row>
    <row r="440" spans="1:18" s="27" customFormat="1" ht="16.5" customHeight="1">
      <c r="A440" s="254"/>
      <c r="B440" s="256"/>
      <c r="C440" s="254"/>
      <c r="D440" s="261"/>
      <c r="E440" s="261"/>
      <c r="F440" s="261"/>
      <c r="G440" s="261"/>
      <c r="H440" s="274"/>
      <c r="I440" s="275"/>
      <c r="J440" s="275"/>
      <c r="K440" s="275"/>
      <c r="L440" s="121" t="s">
        <v>30</v>
      </c>
      <c r="M440" s="25">
        <v>624153</v>
      </c>
      <c r="N440" s="276"/>
      <c r="O440" s="184"/>
      <c r="P440" s="173"/>
      <c r="Q440" s="154"/>
      <c r="R440" s="115"/>
    </row>
    <row r="441" spans="1:18" s="27" customFormat="1" ht="16.5" customHeight="1">
      <c r="A441" s="254"/>
      <c r="B441" s="256"/>
      <c r="C441" s="254"/>
      <c r="D441" s="261"/>
      <c r="E441" s="261"/>
      <c r="F441" s="261"/>
      <c r="G441" s="261"/>
      <c r="H441" s="277">
        <v>2023</v>
      </c>
      <c r="I441" s="275"/>
      <c r="J441" s="275"/>
      <c r="K441" s="275"/>
      <c r="L441" s="121" t="s">
        <v>31</v>
      </c>
      <c r="M441" s="25">
        <v>0</v>
      </c>
      <c r="N441" s="276"/>
      <c r="O441" s="184"/>
      <c r="P441" s="173"/>
      <c r="Q441" s="154"/>
      <c r="R441" s="115"/>
    </row>
    <row r="442" spans="1:18" s="27" customFormat="1" ht="16.5" customHeight="1">
      <c r="A442" s="254"/>
      <c r="B442" s="256"/>
      <c r="C442" s="254"/>
      <c r="D442" s="261"/>
      <c r="E442" s="261"/>
      <c r="F442" s="261"/>
      <c r="G442" s="261"/>
      <c r="H442" s="277"/>
      <c r="I442" s="275"/>
      <c r="J442" s="275"/>
      <c r="K442" s="275"/>
      <c r="L442" s="121" t="s">
        <v>32</v>
      </c>
      <c r="M442" s="25">
        <v>0</v>
      </c>
      <c r="N442" s="276"/>
      <c r="O442" s="184"/>
      <c r="P442" s="173"/>
      <c r="Q442" s="154"/>
      <c r="R442" s="115"/>
    </row>
    <row r="443" spans="1:18" s="27" customFormat="1" ht="16.5" customHeight="1">
      <c r="A443" s="254"/>
      <c r="B443" s="257"/>
      <c r="C443" s="254"/>
      <c r="D443" s="261"/>
      <c r="E443" s="261"/>
      <c r="F443" s="261"/>
      <c r="G443" s="261"/>
      <c r="H443" s="277"/>
      <c r="I443" s="275"/>
      <c r="J443" s="275"/>
      <c r="K443" s="275"/>
      <c r="L443" s="121" t="s">
        <v>33</v>
      </c>
      <c r="M443" s="25">
        <v>0</v>
      </c>
      <c r="N443" s="276"/>
      <c r="O443" s="185"/>
      <c r="P443" s="174"/>
      <c r="Q443" s="155"/>
      <c r="R443" s="115"/>
    </row>
    <row r="444" spans="1:18" s="27" customFormat="1" ht="16.5" customHeight="1">
      <c r="A444" s="254">
        <v>83</v>
      </c>
      <c r="B444" s="255">
        <v>60014</v>
      </c>
      <c r="C444" s="403" t="s">
        <v>436</v>
      </c>
      <c r="D444" s="261" t="s">
        <v>129</v>
      </c>
      <c r="E444" s="261"/>
      <c r="F444" s="261"/>
      <c r="G444" s="261" t="s">
        <v>424</v>
      </c>
      <c r="H444" s="274">
        <v>2023</v>
      </c>
      <c r="I444" s="275">
        <v>2516304.5</v>
      </c>
      <c r="J444" s="275">
        <v>0</v>
      </c>
      <c r="K444" s="275">
        <v>0</v>
      </c>
      <c r="L444" s="121" t="s">
        <v>29</v>
      </c>
      <c r="M444" s="29">
        <f>SUM(M445:M448)</f>
        <v>2516304.5</v>
      </c>
      <c r="N444" s="276">
        <v>2516304.5</v>
      </c>
      <c r="O444" s="183"/>
      <c r="P444" s="183"/>
      <c r="Q444" s="162"/>
      <c r="R444" s="115"/>
    </row>
    <row r="445" spans="1:18" s="27" customFormat="1" ht="16.5" customHeight="1">
      <c r="A445" s="254"/>
      <c r="B445" s="256"/>
      <c r="C445" s="254"/>
      <c r="D445" s="261"/>
      <c r="E445" s="261"/>
      <c r="F445" s="261"/>
      <c r="G445" s="261"/>
      <c r="H445" s="274"/>
      <c r="I445" s="275"/>
      <c r="J445" s="275"/>
      <c r="K445" s="275"/>
      <c r="L445" s="121" t="s">
        <v>30</v>
      </c>
      <c r="M445" s="25">
        <v>401712.86</v>
      </c>
      <c r="N445" s="276"/>
      <c r="O445" s="184"/>
      <c r="P445" s="173"/>
      <c r="Q445" s="154"/>
      <c r="R445" s="115"/>
    </row>
    <row r="446" spans="1:18" s="27" customFormat="1" ht="16.5" customHeight="1">
      <c r="A446" s="254"/>
      <c r="B446" s="256"/>
      <c r="C446" s="254"/>
      <c r="D446" s="261"/>
      <c r="E446" s="261"/>
      <c r="F446" s="261"/>
      <c r="G446" s="261"/>
      <c r="H446" s="277">
        <v>2023</v>
      </c>
      <c r="I446" s="275"/>
      <c r="J446" s="275"/>
      <c r="K446" s="275"/>
      <c r="L446" s="121" t="s">
        <v>31</v>
      </c>
      <c r="M446" s="25">
        <v>0</v>
      </c>
      <c r="N446" s="276"/>
      <c r="O446" s="184"/>
      <c r="P446" s="173"/>
      <c r="Q446" s="154"/>
      <c r="R446" s="115"/>
    </row>
    <row r="447" spans="1:18" s="27" customFormat="1" ht="16.5" customHeight="1">
      <c r="A447" s="254"/>
      <c r="B447" s="256"/>
      <c r="C447" s="254"/>
      <c r="D447" s="261"/>
      <c r="E447" s="261"/>
      <c r="F447" s="261"/>
      <c r="G447" s="261"/>
      <c r="H447" s="277"/>
      <c r="I447" s="275"/>
      <c r="J447" s="275"/>
      <c r="K447" s="275"/>
      <c r="L447" s="121" t="s">
        <v>32</v>
      </c>
      <c r="M447" s="25">
        <v>0</v>
      </c>
      <c r="N447" s="276"/>
      <c r="O447" s="184"/>
      <c r="P447" s="173"/>
      <c r="Q447" s="154"/>
      <c r="R447" s="115"/>
    </row>
    <row r="448" spans="1:18" s="27" customFormat="1" ht="16.5" customHeight="1">
      <c r="A448" s="254"/>
      <c r="B448" s="257"/>
      <c r="C448" s="254"/>
      <c r="D448" s="261"/>
      <c r="E448" s="261"/>
      <c r="F448" s="261"/>
      <c r="G448" s="261"/>
      <c r="H448" s="277"/>
      <c r="I448" s="275"/>
      <c r="J448" s="275"/>
      <c r="K448" s="275"/>
      <c r="L448" s="121" t="s">
        <v>437</v>
      </c>
      <c r="M448" s="25">
        <v>2114591.64</v>
      </c>
      <c r="N448" s="276"/>
      <c r="O448" s="185"/>
      <c r="P448" s="174"/>
      <c r="Q448" s="155"/>
      <c r="R448" s="115"/>
    </row>
    <row r="449" spans="1:19" s="27" customFormat="1" ht="16.5" customHeight="1">
      <c r="A449" s="398">
        <v>84</v>
      </c>
      <c r="B449" s="399">
        <v>60014</v>
      </c>
      <c r="C449" s="398">
        <v>6060</v>
      </c>
      <c r="D449" s="402" t="s">
        <v>393</v>
      </c>
      <c r="E449" s="402"/>
      <c r="F449" s="402"/>
      <c r="G449" s="402" t="s">
        <v>54</v>
      </c>
      <c r="H449" s="278">
        <v>2023</v>
      </c>
      <c r="I449" s="279">
        <f>SUM(J449+K449+M449)</f>
        <v>1594812</v>
      </c>
      <c r="J449" s="279">
        <v>0</v>
      </c>
      <c r="K449" s="279">
        <v>0</v>
      </c>
      <c r="L449" s="131" t="s">
        <v>29</v>
      </c>
      <c r="M449" s="133">
        <f>SUM(M450:M453)</f>
        <v>1594812</v>
      </c>
      <c r="N449" s="280">
        <f>M450</f>
        <v>1594812</v>
      </c>
      <c r="O449" s="186"/>
      <c r="P449" s="140"/>
      <c r="Q449" s="160"/>
      <c r="R449" s="115"/>
    </row>
    <row r="450" spans="1:19" s="27" customFormat="1" ht="16.5" customHeight="1">
      <c r="A450" s="398"/>
      <c r="B450" s="400"/>
      <c r="C450" s="398"/>
      <c r="D450" s="402"/>
      <c r="E450" s="402"/>
      <c r="F450" s="402"/>
      <c r="G450" s="402"/>
      <c r="H450" s="278"/>
      <c r="I450" s="279"/>
      <c r="J450" s="279"/>
      <c r="K450" s="279"/>
      <c r="L450" s="131" t="s">
        <v>30</v>
      </c>
      <c r="M450" s="28">
        <v>1594812</v>
      </c>
      <c r="N450" s="280"/>
      <c r="O450" s="187"/>
      <c r="P450" s="141"/>
      <c r="Q450" s="154"/>
      <c r="R450" s="115"/>
    </row>
    <row r="451" spans="1:19" s="27" customFormat="1" ht="16.5" customHeight="1">
      <c r="A451" s="398"/>
      <c r="B451" s="400"/>
      <c r="C451" s="398"/>
      <c r="D451" s="402"/>
      <c r="E451" s="402"/>
      <c r="F451" s="402"/>
      <c r="G451" s="402"/>
      <c r="H451" s="281">
        <v>2023</v>
      </c>
      <c r="I451" s="279"/>
      <c r="J451" s="279"/>
      <c r="K451" s="279"/>
      <c r="L451" s="131" t="s">
        <v>31</v>
      </c>
      <c r="M451" s="28">
        <v>0</v>
      </c>
      <c r="N451" s="280"/>
      <c r="O451" s="187"/>
      <c r="P451" s="141"/>
      <c r="Q451" s="154"/>
      <c r="R451" s="115"/>
    </row>
    <row r="452" spans="1:19" s="27" customFormat="1" ht="16.5" customHeight="1">
      <c r="A452" s="398"/>
      <c r="B452" s="400"/>
      <c r="C452" s="398"/>
      <c r="D452" s="402"/>
      <c r="E452" s="402"/>
      <c r="F452" s="402"/>
      <c r="G452" s="402"/>
      <c r="H452" s="281"/>
      <c r="I452" s="279"/>
      <c r="J452" s="279"/>
      <c r="K452" s="279"/>
      <c r="L452" s="131" t="s">
        <v>32</v>
      </c>
      <c r="M452" s="28">
        <v>0</v>
      </c>
      <c r="N452" s="280"/>
      <c r="O452" s="187"/>
      <c r="P452" s="141"/>
      <c r="Q452" s="154"/>
      <c r="R452" s="115"/>
    </row>
    <row r="453" spans="1:19" s="27" customFormat="1" ht="16.5" customHeight="1">
      <c r="A453" s="398"/>
      <c r="B453" s="401"/>
      <c r="C453" s="398"/>
      <c r="D453" s="402"/>
      <c r="E453" s="402"/>
      <c r="F453" s="402"/>
      <c r="G453" s="402"/>
      <c r="H453" s="281"/>
      <c r="I453" s="279"/>
      <c r="J453" s="279"/>
      <c r="K453" s="279"/>
      <c r="L453" s="131" t="s">
        <v>33</v>
      </c>
      <c r="M453" s="28">
        <v>0</v>
      </c>
      <c r="N453" s="280"/>
      <c r="O453" s="188"/>
      <c r="P453" s="142"/>
      <c r="Q453" s="155"/>
      <c r="R453" s="115"/>
    </row>
    <row r="454" spans="1:19" s="27" customFormat="1" ht="16.5" customHeight="1">
      <c r="A454" s="254">
        <v>85</v>
      </c>
      <c r="B454" s="255">
        <v>60014</v>
      </c>
      <c r="C454" s="261" t="s">
        <v>407</v>
      </c>
      <c r="D454" s="261" t="s">
        <v>408</v>
      </c>
      <c r="E454" s="261"/>
      <c r="F454" s="261"/>
      <c r="G454" s="261" t="s">
        <v>54</v>
      </c>
      <c r="H454" s="274">
        <v>2023</v>
      </c>
      <c r="I454" s="275">
        <f>SUM(J454+K454+M454)</f>
        <v>5100368.7300000004</v>
      </c>
      <c r="J454" s="275">
        <v>0</v>
      </c>
      <c r="K454" s="275">
        <v>0</v>
      </c>
      <c r="L454" s="121" t="s">
        <v>29</v>
      </c>
      <c r="M454" s="29">
        <f>SUM(M455:M458)</f>
        <v>5100368.7300000004</v>
      </c>
      <c r="N454" s="276">
        <f>SUM(M455+M456+M458)</f>
        <v>5100368.7300000004</v>
      </c>
      <c r="O454" s="183"/>
      <c r="P454" s="183"/>
      <c r="Q454" s="162"/>
      <c r="R454" s="115"/>
    </row>
    <row r="455" spans="1:19" s="27" customFormat="1" ht="16.5" customHeight="1">
      <c r="A455" s="254"/>
      <c r="B455" s="256"/>
      <c r="C455" s="254"/>
      <c r="D455" s="261"/>
      <c r="E455" s="261"/>
      <c r="F455" s="261"/>
      <c r="G455" s="261"/>
      <c r="H455" s="274"/>
      <c r="I455" s="275"/>
      <c r="J455" s="275"/>
      <c r="K455" s="275"/>
      <c r="L455" s="121" t="s">
        <v>30</v>
      </c>
      <c r="M455" s="25">
        <v>303209.8</v>
      </c>
      <c r="N455" s="276"/>
      <c r="O455" s="184"/>
      <c r="P455" s="173"/>
      <c r="Q455" s="154"/>
      <c r="R455" s="130">
        <f>SUM(R456:R459)</f>
        <v>297158.93000000005</v>
      </c>
      <c r="S455" s="30"/>
    </row>
    <row r="456" spans="1:19" s="27" customFormat="1" ht="16.5" customHeight="1">
      <c r="A456" s="254"/>
      <c r="B456" s="256"/>
      <c r="C456" s="254"/>
      <c r="D456" s="261"/>
      <c r="E456" s="261"/>
      <c r="F456" s="261"/>
      <c r="G456" s="261"/>
      <c r="H456" s="277">
        <v>2023</v>
      </c>
      <c r="I456" s="275"/>
      <c r="J456" s="275"/>
      <c r="K456" s="275"/>
      <c r="L456" s="121" t="s">
        <v>31</v>
      </c>
      <c r="M456" s="25">
        <v>297158.93</v>
      </c>
      <c r="N456" s="276"/>
      <c r="O456" s="184"/>
      <c r="P456" s="173"/>
      <c r="Q456" s="154"/>
      <c r="R456" s="130">
        <v>107596.44</v>
      </c>
      <c r="S456" s="30" t="s">
        <v>449</v>
      </c>
    </row>
    <row r="457" spans="1:19" s="27" customFormat="1" ht="16.5" customHeight="1">
      <c r="A457" s="254"/>
      <c r="B457" s="256"/>
      <c r="C457" s="254"/>
      <c r="D457" s="261"/>
      <c r="E457" s="261"/>
      <c r="F457" s="261"/>
      <c r="G457" s="261"/>
      <c r="H457" s="277"/>
      <c r="I457" s="275"/>
      <c r="J457" s="275"/>
      <c r="K457" s="275"/>
      <c r="L457" s="121" t="s">
        <v>32</v>
      </c>
      <c r="M457" s="25">
        <v>0</v>
      </c>
      <c r="N457" s="276"/>
      <c r="O457" s="184"/>
      <c r="P457" s="173"/>
      <c r="Q457" s="154"/>
      <c r="R457" s="130">
        <v>35026.89</v>
      </c>
      <c r="S457" s="30" t="s">
        <v>450</v>
      </c>
    </row>
    <row r="458" spans="1:19" s="27" customFormat="1" ht="16.5" customHeight="1">
      <c r="A458" s="254"/>
      <c r="B458" s="257"/>
      <c r="C458" s="254"/>
      <c r="D458" s="261"/>
      <c r="E458" s="261"/>
      <c r="F458" s="261"/>
      <c r="G458" s="261"/>
      <c r="H458" s="277"/>
      <c r="I458" s="275"/>
      <c r="J458" s="275"/>
      <c r="K458" s="275"/>
      <c r="L458" s="121" t="s">
        <v>409</v>
      </c>
      <c r="M458" s="25">
        <v>4500000</v>
      </c>
      <c r="N458" s="276"/>
      <c r="O458" s="185"/>
      <c r="P458" s="174"/>
      <c r="Q458" s="155"/>
      <c r="R458" s="130">
        <v>76982.69</v>
      </c>
      <c r="S458" s="30" t="s">
        <v>451</v>
      </c>
    </row>
    <row r="459" spans="1:19" s="27" customFormat="1" ht="16.5" customHeight="1">
      <c r="A459" s="398" t="s">
        <v>439</v>
      </c>
      <c r="B459" s="399">
        <v>60014</v>
      </c>
      <c r="C459" s="398">
        <v>6060</v>
      </c>
      <c r="D459" s="402" t="s">
        <v>441</v>
      </c>
      <c r="E459" s="402"/>
      <c r="F459" s="402"/>
      <c r="G459" s="402" t="s">
        <v>54</v>
      </c>
      <c r="H459" s="278">
        <v>2023</v>
      </c>
      <c r="I459" s="279">
        <f>SUM(J459+K459+M459)</f>
        <v>270188</v>
      </c>
      <c r="J459" s="279">
        <v>0</v>
      </c>
      <c r="K459" s="279">
        <v>0</v>
      </c>
      <c r="L459" s="131" t="s">
        <v>29</v>
      </c>
      <c r="M459" s="133">
        <f>SUM(M460:M463)</f>
        <v>270188</v>
      </c>
      <c r="N459" s="280">
        <f>M460</f>
        <v>270188</v>
      </c>
      <c r="O459" s="186"/>
      <c r="P459" s="140"/>
      <c r="Q459" s="160"/>
      <c r="R459" s="130">
        <v>77552.91</v>
      </c>
      <c r="S459" s="30" t="s">
        <v>457</v>
      </c>
    </row>
    <row r="460" spans="1:19" s="27" customFormat="1" ht="16.5" customHeight="1">
      <c r="A460" s="398"/>
      <c r="B460" s="400"/>
      <c r="C460" s="398"/>
      <c r="D460" s="402"/>
      <c r="E460" s="402"/>
      <c r="F460" s="402"/>
      <c r="G460" s="402"/>
      <c r="H460" s="278"/>
      <c r="I460" s="279"/>
      <c r="J460" s="279"/>
      <c r="K460" s="279"/>
      <c r="L460" s="131" t="s">
        <v>30</v>
      </c>
      <c r="M460" s="28">
        <v>270188</v>
      </c>
      <c r="N460" s="280"/>
      <c r="O460" s="187"/>
      <c r="P460" s="141"/>
      <c r="Q460" s="154"/>
      <c r="R460" s="115"/>
    </row>
    <row r="461" spans="1:19" s="27" customFormat="1" ht="16.5" customHeight="1">
      <c r="A461" s="398"/>
      <c r="B461" s="400"/>
      <c r="C461" s="398"/>
      <c r="D461" s="402"/>
      <c r="E461" s="402"/>
      <c r="F461" s="402"/>
      <c r="G461" s="402"/>
      <c r="H461" s="281">
        <v>2023</v>
      </c>
      <c r="I461" s="279"/>
      <c r="J461" s="279"/>
      <c r="K461" s="279"/>
      <c r="L461" s="131" t="s">
        <v>31</v>
      </c>
      <c r="M461" s="28">
        <v>0</v>
      </c>
      <c r="N461" s="280"/>
      <c r="O461" s="187"/>
      <c r="P461" s="141"/>
      <c r="Q461" s="154"/>
      <c r="R461" s="115"/>
    </row>
    <row r="462" spans="1:19" s="27" customFormat="1" ht="16.5" customHeight="1">
      <c r="A462" s="398"/>
      <c r="B462" s="400"/>
      <c r="C462" s="398"/>
      <c r="D462" s="402"/>
      <c r="E462" s="402"/>
      <c r="F462" s="402"/>
      <c r="G462" s="402"/>
      <c r="H462" s="281"/>
      <c r="I462" s="279"/>
      <c r="J462" s="279"/>
      <c r="K462" s="279"/>
      <c r="L462" s="131" t="s">
        <v>32</v>
      </c>
      <c r="M462" s="28">
        <v>0</v>
      </c>
      <c r="N462" s="280"/>
      <c r="O462" s="187"/>
      <c r="P462" s="141"/>
      <c r="Q462" s="154"/>
      <c r="R462" s="115"/>
    </row>
    <row r="463" spans="1:19" s="27" customFormat="1" ht="16.5" customHeight="1">
      <c r="A463" s="398"/>
      <c r="B463" s="401"/>
      <c r="C463" s="398"/>
      <c r="D463" s="402"/>
      <c r="E463" s="402"/>
      <c r="F463" s="402"/>
      <c r="G463" s="402"/>
      <c r="H463" s="281"/>
      <c r="I463" s="279"/>
      <c r="J463" s="279"/>
      <c r="K463" s="279"/>
      <c r="L463" s="131" t="s">
        <v>33</v>
      </c>
      <c r="M463" s="28">
        <v>0</v>
      </c>
      <c r="N463" s="280"/>
      <c r="O463" s="188"/>
      <c r="P463" s="142"/>
      <c r="Q463" s="155"/>
      <c r="R463" s="115"/>
    </row>
    <row r="464" spans="1:19" s="27" customFormat="1" ht="16.5" customHeight="1">
      <c r="A464" s="398" t="s">
        <v>440</v>
      </c>
      <c r="B464" s="399">
        <v>60014</v>
      </c>
      <c r="C464" s="398">
        <v>6060</v>
      </c>
      <c r="D464" s="402" t="s">
        <v>471</v>
      </c>
      <c r="E464" s="402"/>
      <c r="F464" s="402"/>
      <c r="G464" s="402" t="s">
        <v>54</v>
      </c>
      <c r="H464" s="278">
        <v>2023</v>
      </c>
      <c r="I464" s="279">
        <f>SUM(J464+K464+M464)</f>
        <v>100000</v>
      </c>
      <c r="J464" s="279">
        <v>0</v>
      </c>
      <c r="K464" s="279">
        <v>0</v>
      </c>
      <c r="L464" s="131" t="s">
        <v>29</v>
      </c>
      <c r="M464" s="133">
        <f>SUM(M465:M468)</f>
        <v>100000</v>
      </c>
      <c r="N464" s="280">
        <f>M465</f>
        <v>100000</v>
      </c>
      <c r="O464" s="186"/>
      <c r="P464" s="140"/>
      <c r="Q464" s="160"/>
      <c r="R464" s="115"/>
    </row>
    <row r="465" spans="1:18" s="27" customFormat="1" ht="16.5" customHeight="1">
      <c r="A465" s="398"/>
      <c r="B465" s="400"/>
      <c r="C465" s="398"/>
      <c r="D465" s="402"/>
      <c r="E465" s="402"/>
      <c r="F465" s="402"/>
      <c r="G465" s="402"/>
      <c r="H465" s="278"/>
      <c r="I465" s="279"/>
      <c r="J465" s="279"/>
      <c r="K465" s="279"/>
      <c r="L465" s="131" t="s">
        <v>30</v>
      </c>
      <c r="M465" s="28">
        <v>100000</v>
      </c>
      <c r="N465" s="280"/>
      <c r="O465" s="187"/>
      <c r="P465" s="141"/>
      <c r="Q465" s="154"/>
      <c r="R465" s="115"/>
    </row>
    <row r="466" spans="1:18" s="27" customFormat="1" ht="16.5" customHeight="1">
      <c r="A466" s="398"/>
      <c r="B466" s="400"/>
      <c r="C466" s="398"/>
      <c r="D466" s="402"/>
      <c r="E466" s="402"/>
      <c r="F466" s="402"/>
      <c r="G466" s="402"/>
      <c r="H466" s="281">
        <v>2023</v>
      </c>
      <c r="I466" s="279"/>
      <c r="J466" s="279"/>
      <c r="K466" s="279"/>
      <c r="L466" s="131" t="s">
        <v>31</v>
      </c>
      <c r="M466" s="28">
        <v>0</v>
      </c>
      <c r="N466" s="280"/>
      <c r="O466" s="187"/>
      <c r="P466" s="141"/>
      <c r="Q466" s="154"/>
      <c r="R466" s="115"/>
    </row>
    <row r="467" spans="1:18" s="27" customFormat="1" ht="16.5" customHeight="1">
      <c r="A467" s="398"/>
      <c r="B467" s="400"/>
      <c r="C467" s="398"/>
      <c r="D467" s="402"/>
      <c r="E467" s="402"/>
      <c r="F467" s="402"/>
      <c r="G467" s="402"/>
      <c r="H467" s="281"/>
      <c r="I467" s="279"/>
      <c r="J467" s="279"/>
      <c r="K467" s="279"/>
      <c r="L467" s="131" t="s">
        <v>32</v>
      </c>
      <c r="M467" s="28">
        <v>0</v>
      </c>
      <c r="N467" s="280"/>
      <c r="O467" s="187"/>
      <c r="P467" s="141"/>
      <c r="Q467" s="154"/>
      <c r="R467" s="115"/>
    </row>
    <row r="468" spans="1:18" s="27" customFormat="1" ht="16.5" customHeight="1">
      <c r="A468" s="398"/>
      <c r="B468" s="401"/>
      <c r="C468" s="398"/>
      <c r="D468" s="402"/>
      <c r="E468" s="402"/>
      <c r="F468" s="402"/>
      <c r="G468" s="402"/>
      <c r="H468" s="281"/>
      <c r="I468" s="279"/>
      <c r="J468" s="279"/>
      <c r="K468" s="279"/>
      <c r="L468" s="131" t="s">
        <v>33</v>
      </c>
      <c r="M468" s="28">
        <v>0</v>
      </c>
      <c r="N468" s="280"/>
      <c r="O468" s="188"/>
      <c r="P468" s="142"/>
      <c r="Q468" s="155"/>
      <c r="R468" s="115"/>
    </row>
    <row r="469" spans="1:18" s="27" customFormat="1" ht="16.5" customHeight="1">
      <c r="A469" s="412" t="s">
        <v>404</v>
      </c>
      <c r="B469" s="413"/>
      <c r="C469" s="413"/>
      <c r="D469" s="413"/>
      <c r="E469" s="413"/>
      <c r="F469" s="413"/>
      <c r="G469" s="413"/>
      <c r="H469" s="414"/>
      <c r="I469" s="404">
        <f>SUM(I474:I488)</f>
        <v>13961942.26</v>
      </c>
      <c r="J469" s="404">
        <f>SUM(J474:J488)</f>
        <v>0</v>
      </c>
      <c r="K469" s="404">
        <f>SUM(K474:K488)</f>
        <v>0</v>
      </c>
      <c r="L469" s="62" t="s">
        <v>29</v>
      </c>
      <c r="M469" s="69">
        <f>SUM(M470:M473)</f>
        <v>5834047.6600000001</v>
      </c>
      <c r="N469" s="405">
        <f>SUM(N474:N488)</f>
        <v>5834047.6600000001</v>
      </c>
      <c r="O469" s="195"/>
      <c r="P469" s="195"/>
      <c r="Q469" s="149"/>
      <c r="R469" s="115"/>
    </row>
    <row r="470" spans="1:18" s="27" customFormat="1" ht="16.5" customHeight="1">
      <c r="A470" s="415"/>
      <c r="B470" s="416"/>
      <c r="C470" s="416"/>
      <c r="D470" s="416"/>
      <c r="E470" s="416"/>
      <c r="F470" s="416"/>
      <c r="G470" s="416"/>
      <c r="H470" s="417"/>
      <c r="I470" s="404"/>
      <c r="J470" s="404"/>
      <c r="K470" s="404"/>
      <c r="L470" s="63" t="s">
        <v>30</v>
      </c>
      <c r="M470" s="69">
        <f>M475+M480+M485</f>
        <v>3834047.66</v>
      </c>
      <c r="N470" s="404"/>
      <c r="O470" s="173"/>
      <c r="P470" s="173"/>
      <c r="Q470" s="150"/>
      <c r="R470" s="115"/>
    </row>
    <row r="471" spans="1:18" s="27" customFormat="1" ht="16.5" customHeight="1">
      <c r="A471" s="415"/>
      <c r="B471" s="416"/>
      <c r="C471" s="416"/>
      <c r="D471" s="416"/>
      <c r="E471" s="416"/>
      <c r="F471" s="416"/>
      <c r="G471" s="416"/>
      <c r="H471" s="417"/>
      <c r="I471" s="404"/>
      <c r="J471" s="404"/>
      <c r="K471" s="404"/>
      <c r="L471" s="63" t="s">
        <v>31</v>
      </c>
      <c r="M471" s="69">
        <f t="shared" ref="M471:M473" si="0">M476+M481+M486</f>
        <v>0</v>
      </c>
      <c r="N471" s="404"/>
      <c r="O471" s="173"/>
      <c r="P471" s="173"/>
      <c r="Q471" s="150"/>
      <c r="R471" s="115"/>
    </row>
    <row r="472" spans="1:18" s="27" customFormat="1" ht="16.5" customHeight="1">
      <c r="A472" s="415"/>
      <c r="B472" s="416"/>
      <c r="C472" s="416"/>
      <c r="D472" s="416"/>
      <c r="E472" s="416"/>
      <c r="F472" s="416"/>
      <c r="G472" s="416"/>
      <c r="H472" s="417"/>
      <c r="I472" s="404"/>
      <c r="J472" s="404"/>
      <c r="K472" s="404"/>
      <c r="L472" s="63" t="s">
        <v>32</v>
      </c>
      <c r="M472" s="69">
        <f t="shared" si="0"/>
        <v>0</v>
      </c>
      <c r="N472" s="404"/>
      <c r="O472" s="173"/>
      <c r="P472" s="173"/>
      <c r="Q472" s="150"/>
      <c r="R472" s="115"/>
    </row>
    <row r="473" spans="1:18" s="27" customFormat="1" ht="16.5" customHeight="1">
      <c r="A473" s="418"/>
      <c r="B473" s="419"/>
      <c r="C473" s="419"/>
      <c r="D473" s="419"/>
      <c r="E473" s="419"/>
      <c r="F473" s="419"/>
      <c r="G473" s="419"/>
      <c r="H473" s="420"/>
      <c r="I473" s="404"/>
      <c r="J473" s="404"/>
      <c r="K473" s="404"/>
      <c r="L473" s="64" t="s">
        <v>33</v>
      </c>
      <c r="M473" s="69">
        <f t="shared" si="0"/>
        <v>2000000</v>
      </c>
      <c r="N473" s="404"/>
      <c r="O473" s="174"/>
      <c r="P473" s="174"/>
      <c r="Q473" s="151"/>
      <c r="R473" s="115"/>
    </row>
    <row r="474" spans="1:18" s="27" customFormat="1" ht="16.5" customHeight="1">
      <c r="A474" s="264">
        <v>86</v>
      </c>
      <c r="B474" s="270">
        <v>70005</v>
      </c>
      <c r="C474" s="267" t="s">
        <v>407</v>
      </c>
      <c r="D474" s="267" t="s">
        <v>452</v>
      </c>
      <c r="E474" s="267"/>
      <c r="F474" s="267"/>
      <c r="G474" s="267" t="s">
        <v>378</v>
      </c>
      <c r="H474" s="268">
        <v>2023</v>
      </c>
      <c r="I474" s="269">
        <v>3460934.33</v>
      </c>
      <c r="J474" s="269">
        <v>0</v>
      </c>
      <c r="K474" s="269">
        <v>0</v>
      </c>
      <c r="L474" s="122" t="s">
        <v>29</v>
      </c>
      <c r="M474" s="78">
        <f>M475+M476+M477+M478</f>
        <v>763555.21</v>
      </c>
      <c r="N474" s="262">
        <f>M474</f>
        <v>763555.21</v>
      </c>
      <c r="O474" s="179"/>
      <c r="P474" s="179"/>
      <c r="Q474" s="161"/>
      <c r="R474" s="115"/>
    </row>
    <row r="475" spans="1:18" s="27" customFormat="1" ht="16.5" customHeight="1">
      <c r="A475" s="265"/>
      <c r="B475" s="271"/>
      <c r="C475" s="273"/>
      <c r="D475" s="267"/>
      <c r="E475" s="267"/>
      <c r="F475" s="267"/>
      <c r="G475" s="267"/>
      <c r="H475" s="268"/>
      <c r="I475" s="269"/>
      <c r="J475" s="269"/>
      <c r="K475" s="269"/>
      <c r="L475" s="122" t="s">
        <v>30</v>
      </c>
      <c r="M475" s="73">
        <v>284894.18</v>
      </c>
      <c r="N475" s="262"/>
      <c r="O475" s="180"/>
      <c r="P475" s="173"/>
      <c r="Q475" s="154"/>
      <c r="R475" s="109">
        <f>SUM(M469-I469)</f>
        <v>-8127894.5999999996</v>
      </c>
    </row>
    <row r="476" spans="1:18" s="27" customFormat="1" ht="16.5" customHeight="1">
      <c r="A476" s="265"/>
      <c r="B476" s="271"/>
      <c r="C476" s="273"/>
      <c r="D476" s="267"/>
      <c r="E476" s="267"/>
      <c r="F476" s="267"/>
      <c r="G476" s="267"/>
      <c r="H476" s="263">
        <v>2024</v>
      </c>
      <c r="I476" s="269"/>
      <c r="J476" s="269"/>
      <c r="K476" s="269"/>
      <c r="L476" s="122" t="s">
        <v>31</v>
      </c>
      <c r="M476" s="73">
        <v>0</v>
      </c>
      <c r="N476" s="262"/>
      <c r="O476" s="180"/>
      <c r="P476" s="173"/>
      <c r="Q476" s="154"/>
      <c r="R476" s="115"/>
    </row>
    <row r="477" spans="1:18" s="27" customFormat="1" ht="16.5" customHeight="1">
      <c r="A477" s="265"/>
      <c r="B477" s="271"/>
      <c r="C477" s="273"/>
      <c r="D477" s="267"/>
      <c r="E477" s="267"/>
      <c r="F477" s="267"/>
      <c r="G477" s="267"/>
      <c r="H477" s="263"/>
      <c r="I477" s="269"/>
      <c r="J477" s="269"/>
      <c r="K477" s="269"/>
      <c r="L477" s="122" t="s">
        <v>32</v>
      </c>
      <c r="M477" s="73">
        <v>0</v>
      </c>
      <c r="N477" s="262"/>
      <c r="O477" s="180"/>
      <c r="P477" s="173"/>
      <c r="Q477" s="154"/>
      <c r="R477" s="115"/>
    </row>
    <row r="478" spans="1:18" s="27" customFormat="1" ht="16.5" customHeight="1">
      <c r="A478" s="265"/>
      <c r="B478" s="272"/>
      <c r="C478" s="273"/>
      <c r="D478" s="267"/>
      <c r="E478" s="267"/>
      <c r="F478" s="267"/>
      <c r="G478" s="267"/>
      <c r="H478" s="263"/>
      <c r="I478" s="269"/>
      <c r="J478" s="269"/>
      <c r="K478" s="269"/>
      <c r="L478" s="122" t="s">
        <v>409</v>
      </c>
      <c r="M478" s="73">
        <v>478661.03</v>
      </c>
      <c r="N478" s="262"/>
      <c r="O478" s="181"/>
      <c r="P478" s="174"/>
      <c r="Q478" s="155"/>
      <c r="R478" s="115"/>
    </row>
    <row r="479" spans="1:18" s="27" customFormat="1" ht="19.5" customHeight="1">
      <c r="A479" s="265"/>
      <c r="B479" s="270">
        <v>70005</v>
      </c>
      <c r="C479" s="267" t="s">
        <v>407</v>
      </c>
      <c r="D479" s="267" t="s">
        <v>453</v>
      </c>
      <c r="E479" s="267"/>
      <c r="F479" s="267"/>
      <c r="G479" s="267" t="s">
        <v>444</v>
      </c>
      <c r="H479" s="268">
        <v>2023</v>
      </c>
      <c r="I479" s="269">
        <v>9143336.0299999993</v>
      </c>
      <c r="J479" s="269">
        <v>0</v>
      </c>
      <c r="K479" s="269">
        <v>0</v>
      </c>
      <c r="L479" s="125" t="s">
        <v>29</v>
      </c>
      <c r="M479" s="78">
        <f>M480+M481+M482+M483</f>
        <v>3712820.55</v>
      </c>
      <c r="N479" s="262">
        <f>M479</f>
        <v>3712820.55</v>
      </c>
      <c r="O479" s="179"/>
      <c r="P479" s="179"/>
      <c r="Q479" s="161"/>
      <c r="R479" s="115"/>
    </row>
    <row r="480" spans="1:18" s="27" customFormat="1" ht="19.5" customHeight="1">
      <c r="A480" s="265"/>
      <c r="B480" s="271"/>
      <c r="C480" s="273"/>
      <c r="D480" s="267"/>
      <c r="E480" s="267"/>
      <c r="F480" s="267"/>
      <c r="G480" s="267"/>
      <c r="H480" s="268"/>
      <c r="I480" s="269"/>
      <c r="J480" s="269"/>
      <c r="K480" s="269"/>
      <c r="L480" s="125" t="s">
        <v>30</v>
      </c>
      <c r="M480" s="73">
        <v>2191481.58</v>
      </c>
      <c r="N480" s="262"/>
      <c r="O480" s="180"/>
      <c r="P480" s="173"/>
      <c r="Q480" s="154"/>
      <c r="R480" s="115"/>
    </row>
    <row r="481" spans="1:18" s="27" customFormat="1" ht="19.5" customHeight="1">
      <c r="A481" s="265"/>
      <c r="B481" s="271"/>
      <c r="C481" s="273"/>
      <c r="D481" s="267"/>
      <c r="E481" s="267"/>
      <c r="F481" s="267"/>
      <c r="G481" s="267"/>
      <c r="H481" s="263">
        <v>2024</v>
      </c>
      <c r="I481" s="269"/>
      <c r="J481" s="269"/>
      <c r="K481" s="269"/>
      <c r="L481" s="125" t="s">
        <v>31</v>
      </c>
      <c r="M481" s="73">
        <v>0</v>
      </c>
      <c r="N481" s="262"/>
      <c r="O481" s="180"/>
      <c r="P481" s="173"/>
      <c r="Q481" s="154"/>
      <c r="R481" s="115"/>
    </row>
    <row r="482" spans="1:18" s="27" customFormat="1" ht="19.5" customHeight="1">
      <c r="A482" s="265"/>
      <c r="B482" s="271"/>
      <c r="C482" s="273"/>
      <c r="D482" s="267"/>
      <c r="E482" s="267"/>
      <c r="F482" s="267"/>
      <c r="G482" s="267"/>
      <c r="H482" s="263"/>
      <c r="I482" s="269"/>
      <c r="J482" s="269"/>
      <c r="K482" s="269"/>
      <c r="L482" s="125" t="s">
        <v>32</v>
      </c>
      <c r="M482" s="73">
        <v>0</v>
      </c>
      <c r="N482" s="262"/>
      <c r="O482" s="180"/>
      <c r="P482" s="173"/>
      <c r="Q482" s="154"/>
      <c r="R482" s="115"/>
    </row>
    <row r="483" spans="1:18" s="27" customFormat="1" ht="19.5" customHeight="1">
      <c r="A483" s="265"/>
      <c r="B483" s="272"/>
      <c r="C483" s="273"/>
      <c r="D483" s="267"/>
      <c r="E483" s="267"/>
      <c r="F483" s="267"/>
      <c r="G483" s="267"/>
      <c r="H483" s="263"/>
      <c r="I483" s="269"/>
      <c r="J483" s="269"/>
      <c r="K483" s="269"/>
      <c r="L483" s="125" t="s">
        <v>409</v>
      </c>
      <c r="M483" s="73">
        <v>1521338.97</v>
      </c>
      <c r="N483" s="262"/>
      <c r="O483" s="181"/>
      <c r="P483" s="174"/>
      <c r="Q483" s="155"/>
      <c r="R483" s="115"/>
    </row>
    <row r="484" spans="1:18" s="27" customFormat="1" ht="16.5" customHeight="1">
      <c r="A484" s="265"/>
      <c r="B484" s="270">
        <v>70005</v>
      </c>
      <c r="C484" s="267" t="s">
        <v>407</v>
      </c>
      <c r="D484" s="267" t="s">
        <v>454</v>
      </c>
      <c r="E484" s="267"/>
      <c r="F484" s="267"/>
      <c r="G484" s="267" t="s">
        <v>445</v>
      </c>
      <c r="H484" s="268">
        <v>2023</v>
      </c>
      <c r="I484" s="269">
        <v>1357671.9</v>
      </c>
      <c r="J484" s="269">
        <v>0</v>
      </c>
      <c r="K484" s="269">
        <v>0</v>
      </c>
      <c r="L484" s="125" t="s">
        <v>29</v>
      </c>
      <c r="M484" s="78">
        <f>M485+M486+M487+M488</f>
        <v>1357671.9</v>
      </c>
      <c r="N484" s="262">
        <f>M484</f>
        <v>1357671.9</v>
      </c>
      <c r="O484" s="179"/>
      <c r="P484" s="179"/>
      <c r="Q484" s="161"/>
      <c r="R484" s="115"/>
    </row>
    <row r="485" spans="1:18" s="27" customFormat="1" ht="16.5" customHeight="1">
      <c r="A485" s="265"/>
      <c r="B485" s="271"/>
      <c r="C485" s="273"/>
      <c r="D485" s="267"/>
      <c r="E485" s="267"/>
      <c r="F485" s="267"/>
      <c r="G485" s="267"/>
      <c r="H485" s="268"/>
      <c r="I485" s="269"/>
      <c r="J485" s="269"/>
      <c r="K485" s="269"/>
      <c r="L485" s="125" t="s">
        <v>30</v>
      </c>
      <c r="M485" s="73">
        <v>1357671.9</v>
      </c>
      <c r="N485" s="262"/>
      <c r="O485" s="180"/>
      <c r="P485" s="173"/>
      <c r="Q485" s="154"/>
      <c r="R485" s="115"/>
    </row>
    <row r="486" spans="1:18" s="27" customFormat="1" ht="16.5" customHeight="1">
      <c r="A486" s="265"/>
      <c r="B486" s="271"/>
      <c r="C486" s="273"/>
      <c r="D486" s="267"/>
      <c r="E486" s="267"/>
      <c r="F486" s="267"/>
      <c r="G486" s="267"/>
      <c r="H486" s="263">
        <v>2023</v>
      </c>
      <c r="I486" s="269"/>
      <c r="J486" s="269"/>
      <c r="K486" s="269"/>
      <c r="L486" s="125" t="s">
        <v>31</v>
      </c>
      <c r="M486" s="73">
        <v>0</v>
      </c>
      <c r="N486" s="262"/>
      <c r="O486" s="180"/>
      <c r="P486" s="173"/>
      <c r="Q486" s="154"/>
      <c r="R486" s="115"/>
    </row>
    <row r="487" spans="1:18" s="27" customFormat="1" ht="16.5" customHeight="1">
      <c r="A487" s="265"/>
      <c r="B487" s="271"/>
      <c r="C487" s="273"/>
      <c r="D487" s="267"/>
      <c r="E487" s="267"/>
      <c r="F487" s="267"/>
      <c r="G487" s="267"/>
      <c r="H487" s="263"/>
      <c r="I487" s="269"/>
      <c r="J487" s="269"/>
      <c r="K487" s="269"/>
      <c r="L487" s="125" t="s">
        <v>32</v>
      </c>
      <c r="M487" s="73">
        <v>0</v>
      </c>
      <c r="N487" s="262"/>
      <c r="O487" s="180"/>
      <c r="P487" s="173"/>
      <c r="Q487" s="154"/>
      <c r="R487" s="115"/>
    </row>
    <row r="488" spans="1:18" s="27" customFormat="1" ht="16.5" customHeight="1">
      <c r="A488" s="266"/>
      <c r="B488" s="272"/>
      <c r="C488" s="273"/>
      <c r="D488" s="267"/>
      <c r="E488" s="267"/>
      <c r="F488" s="267"/>
      <c r="G488" s="267"/>
      <c r="H488" s="263"/>
      <c r="I488" s="269"/>
      <c r="J488" s="269"/>
      <c r="K488" s="269"/>
      <c r="L488" s="125" t="s">
        <v>409</v>
      </c>
      <c r="M488" s="73">
        <v>0</v>
      </c>
      <c r="N488" s="262"/>
      <c r="O488" s="181"/>
      <c r="P488" s="174"/>
      <c r="Q488" s="155"/>
      <c r="R488" s="115"/>
    </row>
    <row r="489" spans="1:18" s="27" customFormat="1" ht="16.5" customHeight="1">
      <c r="A489" s="369" t="s">
        <v>463</v>
      </c>
      <c r="B489" s="370"/>
      <c r="C489" s="370"/>
      <c r="D489" s="370"/>
      <c r="E489" s="370"/>
      <c r="F489" s="370"/>
      <c r="G489" s="370"/>
      <c r="H489" s="371"/>
      <c r="I489" s="378">
        <f>SUM(I494)</f>
        <v>100000</v>
      </c>
      <c r="J489" s="378">
        <f>SUM(J494)</f>
        <v>0</v>
      </c>
      <c r="K489" s="378">
        <f>SUM(K494:K513)</f>
        <v>0</v>
      </c>
      <c r="L489" s="18" t="s">
        <v>29</v>
      </c>
      <c r="M489" s="127">
        <f>SUM(M490:M493)</f>
        <v>100000</v>
      </c>
      <c r="N489" s="378">
        <f>SUM(N494)</f>
        <v>100000</v>
      </c>
      <c r="O489" s="182"/>
      <c r="P489" s="182"/>
      <c r="Q489" s="149"/>
      <c r="R489" s="115"/>
    </row>
    <row r="490" spans="1:18" s="27" customFormat="1" ht="16.5" customHeight="1">
      <c r="A490" s="372"/>
      <c r="B490" s="373"/>
      <c r="C490" s="373"/>
      <c r="D490" s="373"/>
      <c r="E490" s="373"/>
      <c r="F490" s="373"/>
      <c r="G490" s="373"/>
      <c r="H490" s="374"/>
      <c r="I490" s="379"/>
      <c r="J490" s="379"/>
      <c r="K490" s="379"/>
      <c r="L490" s="31" t="s">
        <v>30</v>
      </c>
      <c r="M490" s="127">
        <f t="shared" ref="M490:M492" si="1">M495</f>
        <v>15000</v>
      </c>
      <c r="N490" s="379"/>
      <c r="O490" s="173"/>
      <c r="P490" s="173"/>
      <c r="Q490" s="150"/>
      <c r="R490" s="115"/>
    </row>
    <row r="491" spans="1:18" s="27" customFormat="1" ht="16.5" customHeight="1">
      <c r="A491" s="372"/>
      <c r="B491" s="373"/>
      <c r="C491" s="373"/>
      <c r="D491" s="373"/>
      <c r="E491" s="373"/>
      <c r="F491" s="373"/>
      <c r="G491" s="373"/>
      <c r="H491" s="374"/>
      <c r="I491" s="379"/>
      <c r="J491" s="379"/>
      <c r="K491" s="379"/>
      <c r="L491" s="31" t="s">
        <v>31</v>
      </c>
      <c r="M491" s="127">
        <f t="shared" si="1"/>
        <v>0</v>
      </c>
      <c r="N491" s="379"/>
      <c r="O491" s="173"/>
      <c r="P491" s="173"/>
      <c r="Q491" s="150"/>
      <c r="R491" s="115"/>
    </row>
    <row r="492" spans="1:18" s="27" customFormat="1" ht="16.5" customHeight="1">
      <c r="A492" s="372"/>
      <c r="B492" s="373"/>
      <c r="C492" s="373"/>
      <c r="D492" s="373"/>
      <c r="E492" s="373"/>
      <c r="F492" s="373"/>
      <c r="G492" s="373"/>
      <c r="H492" s="374"/>
      <c r="I492" s="379"/>
      <c r="J492" s="379"/>
      <c r="K492" s="379"/>
      <c r="L492" s="31" t="s">
        <v>32</v>
      </c>
      <c r="M492" s="127">
        <f t="shared" si="1"/>
        <v>0</v>
      </c>
      <c r="N492" s="379"/>
      <c r="O492" s="173"/>
      <c r="P492" s="173"/>
      <c r="Q492" s="150"/>
      <c r="R492" s="115"/>
    </row>
    <row r="493" spans="1:18" s="27" customFormat="1" ht="16.5" customHeight="1">
      <c r="A493" s="375"/>
      <c r="B493" s="376"/>
      <c r="C493" s="376"/>
      <c r="D493" s="376"/>
      <c r="E493" s="376"/>
      <c r="F493" s="376"/>
      <c r="G493" s="376"/>
      <c r="H493" s="377"/>
      <c r="I493" s="380"/>
      <c r="J493" s="380"/>
      <c r="K493" s="380"/>
      <c r="L493" s="32" t="s">
        <v>33</v>
      </c>
      <c r="M493" s="127">
        <f>M498</f>
        <v>85000</v>
      </c>
      <c r="N493" s="380"/>
      <c r="O493" s="174"/>
      <c r="P493" s="174"/>
      <c r="Q493" s="151"/>
      <c r="R493" s="115"/>
    </row>
    <row r="494" spans="1:18" s="27" customFormat="1" ht="16.5" customHeight="1">
      <c r="A494" s="273" t="s">
        <v>461</v>
      </c>
      <c r="B494" s="270">
        <v>71012</v>
      </c>
      <c r="C494" s="267" t="s">
        <v>392</v>
      </c>
      <c r="D494" s="267" t="s">
        <v>460</v>
      </c>
      <c r="E494" s="267"/>
      <c r="F494" s="267"/>
      <c r="G494" s="267" t="s">
        <v>378</v>
      </c>
      <c r="H494" s="268">
        <v>2023</v>
      </c>
      <c r="I494" s="269">
        <v>100000</v>
      </c>
      <c r="J494" s="269">
        <v>0</v>
      </c>
      <c r="K494" s="269">
        <v>0</v>
      </c>
      <c r="L494" s="126" t="s">
        <v>29</v>
      </c>
      <c r="M494" s="78">
        <f>M495+M496+M497+M498</f>
        <v>100000</v>
      </c>
      <c r="N494" s="262">
        <v>100000</v>
      </c>
      <c r="O494" s="179"/>
      <c r="P494" s="179"/>
      <c r="Q494" s="161"/>
      <c r="R494" s="115"/>
    </row>
    <row r="495" spans="1:18" s="27" customFormat="1" ht="16.5" customHeight="1">
      <c r="A495" s="273"/>
      <c r="B495" s="271"/>
      <c r="C495" s="273"/>
      <c r="D495" s="267"/>
      <c r="E495" s="267"/>
      <c r="F495" s="267"/>
      <c r="G495" s="267"/>
      <c r="H495" s="268"/>
      <c r="I495" s="269"/>
      <c r="J495" s="269"/>
      <c r="K495" s="269"/>
      <c r="L495" s="126" t="s">
        <v>30</v>
      </c>
      <c r="M495" s="73">
        <v>15000</v>
      </c>
      <c r="N495" s="262"/>
      <c r="O495" s="180"/>
      <c r="P495" s="173"/>
      <c r="Q495" s="154"/>
      <c r="R495" s="115"/>
    </row>
    <row r="496" spans="1:18" s="27" customFormat="1" ht="16.5" customHeight="1">
      <c r="A496" s="273"/>
      <c r="B496" s="271"/>
      <c r="C496" s="273"/>
      <c r="D496" s="267"/>
      <c r="E496" s="267"/>
      <c r="F496" s="267"/>
      <c r="G496" s="267"/>
      <c r="H496" s="263">
        <v>2023</v>
      </c>
      <c r="I496" s="269"/>
      <c r="J496" s="269"/>
      <c r="K496" s="269"/>
      <c r="L496" s="126" t="s">
        <v>31</v>
      </c>
      <c r="M496" s="73">
        <v>0</v>
      </c>
      <c r="N496" s="262"/>
      <c r="O496" s="180"/>
      <c r="P496" s="173"/>
      <c r="Q496" s="154"/>
      <c r="R496" s="115"/>
    </row>
    <row r="497" spans="1:18" s="27" customFormat="1" ht="16.5" customHeight="1">
      <c r="A497" s="273"/>
      <c r="B497" s="271"/>
      <c r="C497" s="273"/>
      <c r="D497" s="267"/>
      <c r="E497" s="267"/>
      <c r="F497" s="267"/>
      <c r="G497" s="267"/>
      <c r="H497" s="263"/>
      <c r="I497" s="269"/>
      <c r="J497" s="269"/>
      <c r="K497" s="269"/>
      <c r="L497" s="126" t="s">
        <v>32</v>
      </c>
      <c r="M497" s="73">
        <v>0</v>
      </c>
      <c r="N497" s="262"/>
      <c r="O497" s="180"/>
      <c r="P497" s="173"/>
      <c r="Q497" s="154"/>
      <c r="R497" s="115"/>
    </row>
    <row r="498" spans="1:18" s="27" customFormat="1" ht="16.5" customHeight="1">
      <c r="A498" s="273"/>
      <c r="B498" s="272"/>
      <c r="C498" s="273"/>
      <c r="D498" s="267"/>
      <c r="E498" s="267"/>
      <c r="F498" s="267"/>
      <c r="G498" s="267"/>
      <c r="H498" s="263"/>
      <c r="I498" s="269"/>
      <c r="J498" s="269"/>
      <c r="K498" s="269"/>
      <c r="L498" s="126" t="s">
        <v>462</v>
      </c>
      <c r="M498" s="73">
        <v>85000</v>
      </c>
      <c r="N498" s="262"/>
      <c r="O498" s="181"/>
      <c r="P498" s="174"/>
      <c r="Q498" s="155"/>
      <c r="R498" s="115"/>
    </row>
    <row r="499" spans="1:18" s="30" customFormat="1" ht="16.5" customHeight="1">
      <c r="A499" s="369" t="s">
        <v>403</v>
      </c>
      <c r="B499" s="370"/>
      <c r="C499" s="370"/>
      <c r="D499" s="370"/>
      <c r="E499" s="370"/>
      <c r="F499" s="370"/>
      <c r="G499" s="370"/>
      <c r="H499" s="371"/>
      <c r="I499" s="378">
        <f>SUM(I504:I538)</f>
        <v>29844456.490000002</v>
      </c>
      <c r="J499" s="378">
        <f t="shared" ref="J499:K499" si="2">SUM(J504:J538)</f>
        <v>121155</v>
      </c>
      <c r="K499" s="378">
        <f t="shared" si="2"/>
        <v>0</v>
      </c>
      <c r="L499" s="18" t="s">
        <v>29</v>
      </c>
      <c r="M499" s="56">
        <f>SUM(M500:M503)</f>
        <v>12475502.91</v>
      </c>
      <c r="N499" s="378">
        <f>SUM(N504:N538)</f>
        <v>12475502.91</v>
      </c>
      <c r="O499" s="182"/>
      <c r="P499" s="182"/>
      <c r="Q499" s="149"/>
      <c r="R499" s="117"/>
    </row>
    <row r="500" spans="1:18" s="30" customFormat="1" ht="16.5" customHeight="1">
      <c r="A500" s="372"/>
      <c r="B500" s="373"/>
      <c r="C500" s="373"/>
      <c r="D500" s="373"/>
      <c r="E500" s="373"/>
      <c r="F500" s="373"/>
      <c r="G500" s="373"/>
      <c r="H500" s="374"/>
      <c r="I500" s="379"/>
      <c r="J500" s="379"/>
      <c r="K500" s="379"/>
      <c r="L500" s="31" t="s">
        <v>30</v>
      </c>
      <c r="M500" s="56">
        <f>M510+M520+M505+M525+M515+M530+M535</f>
        <v>12472148.26</v>
      </c>
      <c r="N500" s="379"/>
      <c r="O500" s="173"/>
      <c r="P500" s="173"/>
      <c r="Q500" s="150"/>
      <c r="R500" s="117"/>
    </row>
    <row r="501" spans="1:18" s="30" customFormat="1" ht="16.5" customHeight="1">
      <c r="A501" s="372"/>
      <c r="B501" s="373"/>
      <c r="C501" s="373"/>
      <c r="D501" s="373"/>
      <c r="E501" s="373"/>
      <c r="F501" s="373"/>
      <c r="G501" s="373"/>
      <c r="H501" s="374"/>
      <c r="I501" s="379"/>
      <c r="J501" s="379"/>
      <c r="K501" s="379"/>
      <c r="L501" s="31" t="s">
        <v>31</v>
      </c>
      <c r="M501" s="136">
        <f t="shared" ref="M501:M503" si="3">M511+M521+M506+M526+M516+M531+M536</f>
        <v>0</v>
      </c>
      <c r="N501" s="379"/>
      <c r="O501" s="173"/>
      <c r="P501" s="173"/>
      <c r="Q501" s="150"/>
      <c r="R501" s="117"/>
    </row>
    <row r="502" spans="1:18" s="30" customFormat="1" ht="16.5" customHeight="1">
      <c r="A502" s="372"/>
      <c r="B502" s="373"/>
      <c r="C502" s="373"/>
      <c r="D502" s="373"/>
      <c r="E502" s="373"/>
      <c r="F502" s="373"/>
      <c r="G502" s="373"/>
      <c r="H502" s="374"/>
      <c r="I502" s="379"/>
      <c r="J502" s="379"/>
      <c r="K502" s="379"/>
      <c r="L502" s="31" t="s">
        <v>32</v>
      </c>
      <c r="M502" s="136">
        <f t="shared" si="3"/>
        <v>0</v>
      </c>
      <c r="N502" s="379"/>
      <c r="O502" s="173"/>
      <c r="P502" s="173"/>
      <c r="Q502" s="150"/>
      <c r="R502" s="117"/>
    </row>
    <row r="503" spans="1:18" s="30" customFormat="1" ht="16.5" customHeight="1">
      <c r="A503" s="375"/>
      <c r="B503" s="376"/>
      <c r="C503" s="376"/>
      <c r="D503" s="376"/>
      <c r="E503" s="376"/>
      <c r="F503" s="376"/>
      <c r="G503" s="376"/>
      <c r="H503" s="377"/>
      <c r="I503" s="380"/>
      <c r="J503" s="380"/>
      <c r="K503" s="380"/>
      <c r="L503" s="32" t="s">
        <v>33</v>
      </c>
      <c r="M503" s="136">
        <f t="shared" si="3"/>
        <v>3354.65</v>
      </c>
      <c r="N503" s="380"/>
      <c r="O503" s="174"/>
      <c r="P503" s="174"/>
      <c r="Q503" s="151"/>
      <c r="R503" s="117"/>
    </row>
    <row r="504" spans="1:18" s="30" customFormat="1" ht="16.5" customHeight="1">
      <c r="A504" s="273">
        <v>87</v>
      </c>
      <c r="B504" s="270">
        <v>75020</v>
      </c>
      <c r="C504" s="267" t="s">
        <v>418</v>
      </c>
      <c r="D504" s="267" t="s">
        <v>379</v>
      </c>
      <c r="E504" s="267"/>
      <c r="F504" s="267"/>
      <c r="G504" s="267" t="s">
        <v>378</v>
      </c>
      <c r="H504" s="268">
        <v>2021</v>
      </c>
      <c r="I504" s="269">
        <v>29624581.600000001</v>
      </c>
      <c r="J504" s="269">
        <v>121155</v>
      </c>
      <c r="K504" s="269">
        <v>0</v>
      </c>
      <c r="L504" s="122" t="s">
        <v>29</v>
      </c>
      <c r="M504" s="78">
        <f>M505+M506+M507+M508</f>
        <v>12255628.02</v>
      </c>
      <c r="N504" s="262">
        <v>12255628.02</v>
      </c>
      <c r="O504" s="179"/>
      <c r="P504" s="179"/>
      <c r="Q504" s="161"/>
      <c r="R504" s="117"/>
    </row>
    <row r="505" spans="1:18" s="30" customFormat="1" ht="16.5" customHeight="1">
      <c r="A505" s="273"/>
      <c r="B505" s="271"/>
      <c r="C505" s="273"/>
      <c r="D505" s="267"/>
      <c r="E505" s="267"/>
      <c r="F505" s="267"/>
      <c r="G505" s="267"/>
      <c r="H505" s="268"/>
      <c r="I505" s="269"/>
      <c r="J505" s="269"/>
      <c r="K505" s="269"/>
      <c r="L505" s="122" t="s">
        <v>30</v>
      </c>
      <c r="M505" s="73">
        <v>12252273.369999999</v>
      </c>
      <c r="N505" s="262"/>
      <c r="O505" s="180"/>
      <c r="P505" s="173"/>
      <c r="Q505" s="154"/>
      <c r="R505" s="109">
        <f>SUM(M504+J504-I504)</f>
        <v>-17247798.580000002</v>
      </c>
    </row>
    <row r="506" spans="1:18" s="30" customFormat="1" ht="16.5" customHeight="1">
      <c r="A506" s="273"/>
      <c r="B506" s="271"/>
      <c r="C506" s="273"/>
      <c r="D506" s="267"/>
      <c r="E506" s="267"/>
      <c r="F506" s="267"/>
      <c r="G506" s="267"/>
      <c r="H506" s="263">
        <v>2025</v>
      </c>
      <c r="I506" s="269"/>
      <c r="J506" s="269"/>
      <c r="K506" s="269"/>
      <c r="L506" s="122" t="s">
        <v>31</v>
      </c>
      <c r="M506" s="73">
        <v>0</v>
      </c>
      <c r="N506" s="262"/>
      <c r="O506" s="180"/>
      <c r="P506" s="173"/>
      <c r="Q506" s="154"/>
      <c r="R506" s="117"/>
    </row>
    <row r="507" spans="1:18" s="30" customFormat="1" ht="16.5" customHeight="1">
      <c r="A507" s="273"/>
      <c r="B507" s="271"/>
      <c r="C507" s="273"/>
      <c r="D507" s="267"/>
      <c r="E507" s="267"/>
      <c r="F507" s="267"/>
      <c r="G507" s="267"/>
      <c r="H507" s="263"/>
      <c r="I507" s="269"/>
      <c r="J507" s="269"/>
      <c r="K507" s="269"/>
      <c r="L507" s="122" t="s">
        <v>32</v>
      </c>
      <c r="M507" s="73">
        <v>0</v>
      </c>
      <c r="N507" s="262"/>
      <c r="O507" s="180"/>
      <c r="P507" s="173"/>
      <c r="Q507" s="154"/>
      <c r="R507" s="117"/>
    </row>
    <row r="508" spans="1:18" s="30" customFormat="1" ht="16.5" customHeight="1">
      <c r="A508" s="273"/>
      <c r="B508" s="272"/>
      <c r="C508" s="273"/>
      <c r="D508" s="267"/>
      <c r="E508" s="267"/>
      <c r="F508" s="267"/>
      <c r="G508" s="267"/>
      <c r="H508" s="263"/>
      <c r="I508" s="269"/>
      <c r="J508" s="269"/>
      <c r="K508" s="269"/>
      <c r="L508" s="122" t="s">
        <v>438</v>
      </c>
      <c r="M508" s="73">
        <v>3354.65</v>
      </c>
      <c r="N508" s="262"/>
      <c r="O508" s="181"/>
      <c r="P508" s="174"/>
      <c r="Q508" s="155"/>
      <c r="R508" s="117"/>
    </row>
    <row r="509" spans="1:18" s="27" customFormat="1" ht="16.5" customHeight="1">
      <c r="A509" s="273">
        <v>88</v>
      </c>
      <c r="B509" s="255">
        <v>75020</v>
      </c>
      <c r="C509" s="254">
        <v>6050</v>
      </c>
      <c r="D509" s="261" t="s">
        <v>130</v>
      </c>
      <c r="E509" s="261"/>
      <c r="F509" s="261"/>
      <c r="G509" s="261" t="s">
        <v>424</v>
      </c>
      <c r="H509" s="274">
        <v>2023</v>
      </c>
      <c r="I509" s="275">
        <f>SUM(J509+K509+M509)</f>
        <v>10000</v>
      </c>
      <c r="J509" s="275">
        <v>0</v>
      </c>
      <c r="K509" s="275">
        <v>0</v>
      </c>
      <c r="L509" s="23" t="s">
        <v>29</v>
      </c>
      <c r="M509" s="29">
        <f>SUM(M510:M513)</f>
        <v>10000</v>
      </c>
      <c r="N509" s="276">
        <f>M510</f>
        <v>10000</v>
      </c>
      <c r="O509" s="183"/>
      <c r="P509" s="183"/>
      <c r="Q509" s="162"/>
      <c r="R509" s="115"/>
    </row>
    <row r="510" spans="1:18" s="27" customFormat="1" ht="16.5" customHeight="1">
      <c r="A510" s="273"/>
      <c r="B510" s="256"/>
      <c r="C510" s="254"/>
      <c r="D510" s="261"/>
      <c r="E510" s="261"/>
      <c r="F510" s="261"/>
      <c r="G510" s="261"/>
      <c r="H510" s="274"/>
      <c r="I510" s="275"/>
      <c r="J510" s="275"/>
      <c r="K510" s="275"/>
      <c r="L510" s="23" t="s">
        <v>30</v>
      </c>
      <c r="M510" s="25">
        <v>10000</v>
      </c>
      <c r="N510" s="276"/>
      <c r="O510" s="184"/>
      <c r="P510" s="173"/>
      <c r="Q510" s="154"/>
      <c r="R510" s="115"/>
    </row>
    <row r="511" spans="1:18" s="27" customFormat="1" ht="16.5" customHeight="1">
      <c r="A511" s="273"/>
      <c r="B511" s="256"/>
      <c r="C511" s="254"/>
      <c r="D511" s="261"/>
      <c r="E511" s="261"/>
      <c r="F511" s="261"/>
      <c r="G511" s="261"/>
      <c r="H511" s="277">
        <v>2023</v>
      </c>
      <c r="I511" s="275"/>
      <c r="J511" s="275"/>
      <c r="K511" s="275"/>
      <c r="L511" s="23" t="s">
        <v>31</v>
      </c>
      <c r="M511" s="25">
        <v>0</v>
      </c>
      <c r="N511" s="276"/>
      <c r="O511" s="184"/>
      <c r="P511" s="173"/>
      <c r="Q511" s="154"/>
      <c r="R511" s="115"/>
    </row>
    <row r="512" spans="1:18" s="27" customFormat="1" ht="16.5" customHeight="1">
      <c r="A512" s="273"/>
      <c r="B512" s="256"/>
      <c r="C512" s="254"/>
      <c r="D512" s="261"/>
      <c r="E512" s="261"/>
      <c r="F512" s="261"/>
      <c r="G512" s="261"/>
      <c r="H512" s="277"/>
      <c r="I512" s="275"/>
      <c r="J512" s="275"/>
      <c r="K512" s="275"/>
      <c r="L512" s="23" t="s">
        <v>32</v>
      </c>
      <c r="M512" s="25">
        <v>0</v>
      </c>
      <c r="N512" s="276"/>
      <c r="O512" s="184"/>
      <c r="P512" s="173"/>
      <c r="Q512" s="154"/>
      <c r="R512" s="115"/>
    </row>
    <row r="513" spans="1:18" s="27" customFormat="1" ht="16.5" customHeight="1">
      <c r="A513" s="273"/>
      <c r="B513" s="257"/>
      <c r="C513" s="254"/>
      <c r="D513" s="261"/>
      <c r="E513" s="261"/>
      <c r="F513" s="261"/>
      <c r="G513" s="261"/>
      <c r="H513" s="277"/>
      <c r="I513" s="275"/>
      <c r="J513" s="275"/>
      <c r="K513" s="275"/>
      <c r="L513" s="23" t="s">
        <v>33</v>
      </c>
      <c r="M513" s="25">
        <v>0</v>
      </c>
      <c r="N513" s="276"/>
      <c r="O513" s="185"/>
      <c r="P513" s="174"/>
      <c r="Q513" s="155"/>
      <c r="R513" s="115"/>
    </row>
    <row r="514" spans="1:18" s="27" customFormat="1" ht="30" customHeight="1">
      <c r="A514" s="340" t="s">
        <v>472</v>
      </c>
      <c r="B514" s="399">
        <v>75020</v>
      </c>
      <c r="C514" s="398">
        <v>6050</v>
      </c>
      <c r="D514" s="406" t="s">
        <v>473</v>
      </c>
      <c r="E514" s="406"/>
      <c r="F514" s="406"/>
      <c r="G514" s="402" t="s">
        <v>424</v>
      </c>
      <c r="H514" s="278">
        <v>2023</v>
      </c>
      <c r="I514" s="279">
        <f>SUM(J514+K514+M514)</f>
        <v>35000</v>
      </c>
      <c r="J514" s="279">
        <v>0</v>
      </c>
      <c r="K514" s="279">
        <v>0</v>
      </c>
      <c r="L514" s="131" t="s">
        <v>29</v>
      </c>
      <c r="M514" s="133">
        <f>SUM(M515:M518)</f>
        <v>35000</v>
      </c>
      <c r="N514" s="280">
        <f>M515</f>
        <v>35000</v>
      </c>
      <c r="O514" s="186"/>
      <c r="P514" s="140"/>
      <c r="Q514" s="160"/>
      <c r="R514" s="115"/>
    </row>
    <row r="515" spans="1:18" s="27" customFormat="1" ht="30" customHeight="1">
      <c r="A515" s="340"/>
      <c r="B515" s="400"/>
      <c r="C515" s="398"/>
      <c r="D515" s="406"/>
      <c r="E515" s="406"/>
      <c r="F515" s="406"/>
      <c r="G515" s="402"/>
      <c r="H515" s="278"/>
      <c r="I515" s="279"/>
      <c r="J515" s="279"/>
      <c r="K515" s="279"/>
      <c r="L515" s="131" t="s">
        <v>30</v>
      </c>
      <c r="M515" s="28">
        <v>35000</v>
      </c>
      <c r="N515" s="280"/>
      <c r="O515" s="187"/>
      <c r="P515" s="141"/>
      <c r="Q515" s="154"/>
      <c r="R515" s="115"/>
    </row>
    <row r="516" spans="1:18" s="27" customFormat="1" ht="30" customHeight="1">
      <c r="A516" s="340"/>
      <c r="B516" s="400"/>
      <c r="C516" s="398"/>
      <c r="D516" s="406"/>
      <c r="E516" s="406"/>
      <c r="F516" s="406"/>
      <c r="G516" s="402"/>
      <c r="H516" s="281">
        <v>2023</v>
      </c>
      <c r="I516" s="279"/>
      <c r="J516" s="279"/>
      <c r="K516" s="279"/>
      <c r="L516" s="131" t="s">
        <v>31</v>
      </c>
      <c r="M516" s="28">
        <v>0</v>
      </c>
      <c r="N516" s="280"/>
      <c r="O516" s="187"/>
      <c r="P516" s="141"/>
      <c r="Q516" s="154"/>
      <c r="R516" s="115"/>
    </row>
    <row r="517" spans="1:18" s="27" customFormat="1" ht="30" customHeight="1">
      <c r="A517" s="340"/>
      <c r="B517" s="400"/>
      <c r="C517" s="398"/>
      <c r="D517" s="406"/>
      <c r="E517" s="406"/>
      <c r="F517" s="406"/>
      <c r="G517" s="402"/>
      <c r="H517" s="281"/>
      <c r="I517" s="279"/>
      <c r="J517" s="279"/>
      <c r="K517" s="279"/>
      <c r="L517" s="131" t="s">
        <v>32</v>
      </c>
      <c r="M517" s="28">
        <v>0</v>
      </c>
      <c r="N517" s="280"/>
      <c r="O517" s="187"/>
      <c r="P517" s="141"/>
      <c r="Q517" s="154"/>
      <c r="R517" s="115"/>
    </row>
    <row r="518" spans="1:18" s="27" customFormat="1" ht="30" customHeight="1">
      <c r="A518" s="340"/>
      <c r="B518" s="401"/>
      <c r="C518" s="398"/>
      <c r="D518" s="406"/>
      <c r="E518" s="406"/>
      <c r="F518" s="406"/>
      <c r="G518" s="402"/>
      <c r="H518" s="281"/>
      <c r="I518" s="279"/>
      <c r="J518" s="279"/>
      <c r="K518" s="279"/>
      <c r="L518" s="131" t="s">
        <v>33</v>
      </c>
      <c r="M518" s="28">
        <v>0</v>
      </c>
      <c r="N518" s="280"/>
      <c r="O518" s="188"/>
      <c r="P518" s="142"/>
      <c r="Q518" s="155"/>
      <c r="R518" s="115"/>
    </row>
    <row r="519" spans="1:18" s="27" customFormat="1" ht="16.5" customHeight="1">
      <c r="A519" s="273">
        <v>89</v>
      </c>
      <c r="B519" s="255">
        <v>75020</v>
      </c>
      <c r="C519" s="254">
        <v>6060</v>
      </c>
      <c r="D519" s="261" t="s">
        <v>40</v>
      </c>
      <c r="E519" s="261"/>
      <c r="F519" s="261"/>
      <c r="G519" s="261" t="s">
        <v>54</v>
      </c>
      <c r="H519" s="274">
        <v>2023</v>
      </c>
      <c r="I519" s="275">
        <f>SUM(J519+K519+M519)</f>
        <v>70000</v>
      </c>
      <c r="J519" s="275">
        <v>0</v>
      </c>
      <c r="K519" s="275">
        <v>0</v>
      </c>
      <c r="L519" s="23" t="s">
        <v>29</v>
      </c>
      <c r="M519" s="29">
        <f>SUM(M520:M523)</f>
        <v>70000</v>
      </c>
      <c r="N519" s="276">
        <f>M520</f>
        <v>70000</v>
      </c>
      <c r="O519" s="183"/>
      <c r="P519" s="183"/>
      <c r="Q519" s="162"/>
      <c r="R519" s="115"/>
    </row>
    <row r="520" spans="1:18" s="27" customFormat="1" ht="16.5" customHeight="1">
      <c r="A520" s="273"/>
      <c r="B520" s="256"/>
      <c r="C520" s="254"/>
      <c r="D520" s="261"/>
      <c r="E520" s="261"/>
      <c r="F520" s="261"/>
      <c r="G520" s="261"/>
      <c r="H520" s="274"/>
      <c r="I520" s="275"/>
      <c r="J520" s="275"/>
      <c r="K520" s="275"/>
      <c r="L520" s="23" t="s">
        <v>30</v>
      </c>
      <c r="M520" s="25">
        <v>70000</v>
      </c>
      <c r="N520" s="276"/>
      <c r="O520" s="184"/>
      <c r="P520" s="173"/>
      <c r="Q520" s="154"/>
      <c r="R520" s="115"/>
    </row>
    <row r="521" spans="1:18" s="27" customFormat="1" ht="16.5" customHeight="1">
      <c r="A521" s="273"/>
      <c r="B521" s="256"/>
      <c r="C521" s="254"/>
      <c r="D521" s="261"/>
      <c r="E521" s="261"/>
      <c r="F521" s="261"/>
      <c r="G521" s="261"/>
      <c r="H521" s="277">
        <v>2023</v>
      </c>
      <c r="I521" s="275"/>
      <c r="J521" s="275"/>
      <c r="K521" s="275"/>
      <c r="L521" s="23" t="s">
        <v>31</v>
      </c>
      <c r="M521" s="25">
        <v>0</v>
      </c>
      <c r="N521" s="276"/>
      <c r="O521" s="184"/>
      <c r="P521" s="173"/>
      <c r="Q521" s="154"/>
      <c r="R521" s="115"/>
    </row>
    <row r="522" spans="1:18" s="27" customFormat="1" ht="16.5" customHeight="1">
      <c r="A522" s="273"/>
      <c r="B522" s="256"/>
      <c r="C522" s="254"/>
      <c r="D522" s="261"/>
      <c r="E522" s="261"/>
      <c r="F522" s="261"/>
      <c r="G522" s="261"/>
      <c r="H522" s="277"/>
      <c r="I522" s="275"/>
      <c r="J522" s="275"/>
      <c r="K522" s="275"/>
      <c r="L522" s="23" t="s">
        <v>32</v>
      </c>
      <c r="M522" s="25">
        <v>0</v>
      </c>
      <c r="N522" s="276"/>
      <c r="O522" s="184"/>
      <c r="P522" s="173"/>
      <c r="Q522" s="154"/>
      <c r="R522" s="115"/>
    </row>
    <row r="523" spans="1:18" s="27" customFormat="1" ht="16.5" customHeight="1">
      <c r="A523" s="273"/>
      <c r="B523" s="257"/>
      <c r="C523" s="254"/>
      <c r="D523" s="261"/>
      <c r="E523" s="261"/>
      <c r="F523" s="261"/>
      <c r="G523" s="261"/>
      <c r="H523" s="277"/>
      <c r="I523" s="275"/>
      <c r="J523" s="275"/>
      <c r="K523" s="275"/>
      <c r="L523" s="23" t="s">
        <v>33</v>
      </c>
      <c r="M523" s="25">
        <v>0</v>
      </c>
      <c r="N523" s="276"/>
      <c r="O523" s="185"/>
      <c r="P523" s="174"/>
      <c r="Q523" s="155"/>
      <c r="R523" s="115"/>
    </row>
    <row r="524" spans="1:18" ht="16.5" customHeight="1">
      <c r="A524" s="273">
        <v>90</v>
      </c>
      <c r="B524" s="270">
        <v>75020</v>
      </c>
      <c r="C524" s="273">
        <v>6060</v>
      </c>
      <c r="D524" s="267" t="s">
        <v>380</v>
      </c>
      <c r="E524" s="267"/>
      <c r="F524" s="267"/>
      <c r="G524" s="267" t="s">
        <v>378</v>
      </c>
      <c r="H524" s="268">
        <v>2023</v>
      </c>
      <c r="I524" s="269">
        <v>63910.8</v>
      </c>
      <c r="J524" s="269">
        <v>0</v>
      </c>
      <c r="K524" s="269">
        <v>0</v>
      </c>
      <c r="L524" s="66" t="s">
        <v>29</v>
      </c>
      <c r="M524" s="78">
        <f>M525+M526+M527+M528</f>
        <v>63910.8</v>
      </c>
      <c r="N524" s="262">
        <v>63910.8</v>
      </c>
      <c r="O524" s="189"/>
      <c r="P524" s="189"/>
      <c r="Q524" s="161"/>
    </row>
    <row r="525" spans="1:18" ht="16.5" customHeight="1">
      <c r="A525" s="273"/>
      <c r="B525" s="271"/>
      <c r="C525" s="273"/>
      <c r="D525" s="267"/>
      <c r="E525" s="267"/>
      <c r="F525" s="267"/>
      <c r="G525" s="267"/>
      <c r="H525" s="268"/>
      <c r="I525" s="269"/>
      <c r="J525" s="269"/>
      <c r="K525" s="269"/>
      <c r="L525" s="66" t="s">
        <v>30</v>
      </c>
      <c r="M525" s="73">
        <v>63910.8</v>
      </c>
      <c r="N525" s="262"/>
      <c r="O525" s="190"/>
      <c r="P525" s="173"/>
      <c r="Q525" s="154"/>
    </row>
    <row r="526" spans="1:18" ht="16.5" customHeight="1">
      <c r="A526" s="273"/>
      <c r="B526" s="271"/>
      <c r="C526" s="273"/>
      <c r="D526" s="267"/>
      <c r="E526" s="267"/>
      <c r="F526" s="267"/>
      <c r="G526" s="267"/>
      <c r="H526" s="263">
        <v>2023</v>
      </c>
      <c r="I526" s="269"/>
      <c r="J526" s="269"/>
      <c r="K526" s="269"/>
      <c r="L526" s="66" t="s">
        <v>31</v>
      </c>
      <c r="M526" s="73">
        <v>0</v>
      </c>
      <c r="N526" s="262"/>
      <c r="O526" s="190"/>
      <c r="P526" s="173"/>
      <c r="Q526" s="154"/>
    </row>
    <row r="527" spans="1:18" ht="16.5" customHeight="1">
      <c r="A527" s="273"/>
      <c r="B527" s="271"/>
      <c r="C527" s="273"/>
      <c r="D527" s="267"/>
      <c r="E527" s="267"/>
      <c r="F527" s="267"/>
      <c r="G527" s="267"/>
      <c r="H527" s="263"/>
      <c r="I527" s="269"/>
      <c r="J527" s="269"/>
      <c r="K527" s="269"/>
      <c r="L527" s="66" t="s">
        <v>32</v>
      </c>
      <c r="M527" s="73">
        <v>0</v>
      </c>
      <c r="N527" s="262"/>
      <c r="O527" s="190"/>
      <c r="P527" s="173"/>
      <c r="Q527" s="154"/>
    </row>
    <row r="528" spans="1:18" ht="16.5" customHeight="1">
      <c r="A528" s="273"/>
      <c r="B528" s="272"/>
      <c r="C528" s="273"/>
      <c r="D528" s="267"/>
      <c r="E528" s="267"/>
      <c r="F528" s="267"/>
      <c r="G528" s="267"/>
      <c r="H528" s="263"/>
      <c r="I528" s="269"/>
      <c r="J528" s="269"/>
      <c r="K528" s="269"/>
      <c r="L528" s="66" t="s">
        <v>33</v>
      </c>
      <c r="M528" s="73">
        <v>0</v>
      </c>
      <c r="N528" s="262"/>
      <c r="O528" s="191"/>
      <c r="P528" s="174"/>
      <c r="Q528" s="155"/>
    </row>
    <row r="529" spans="1:17" ht="16.5" customHeight="1">
      <c r="A529" s="340" t="s">
        <v>474</v>
      </c>
      <c r="B529" s="341">
        <v>75020</v>
      </c>
      <c r="C529" s="340">
        <v>6060</v>
      </c>
      <c r="D529" s="344" t="s">
        <v>475</v>
      </c>
      <c r="E529" s="344"/>
      <c r="F529" s="344"/>
      <c r="G529" s="344" t="s">
        <v>378</v>
      </c>
      <c r="H529" s="345">
        <v>2023</v>
      </c>
      <c r="I529" s="346">
        <v>17000</v>
      </c>
      <c r="J529" s="346">
        <v>0</v>
      </c>
      <c r="K529" s="346">
        <v>0</v>
      </c>
      <c r="L529" s="132" t="s">
        <v>29</v>
      </c>
      <c r="M529" s="134">
        <f>M530+M531+M532+M533</f>
        <v>17000</v>
      </c>
      <c r="N529" s="347">
        <v>17000</v>
      </c>
      <c r="O529" s="192"/>
      <c r="P529" s="143"/>
      <c r="Q529" s="163"/>
    </row>
    <row r="530" spans="1:17" ht="16.5" customHeight="1">
      <c r="A530" s="340"/>
      <c r="B530" s="342"/>
      <c r="C530" s="340"/>
      <c r="D530" s="344"/>
      <c r="E530" s="344"/>
      <c r="F530" s="344"/>
      <c r="G530" s="344"/>
      <c r="H530" s="345"/>
      <c r="I530" s="346"/>
      <c r="J530" s="346"/>
      <c r="K530" s="346"/>
      <c r="L530" s="132" t="s">
        <v>30</v>
      </c>
      <c r="M530" s="95">
        <v>17000</v>
      </c>
      <c r="N530" s="347"/>
      <c r="O530" s="193"/>
      <c r="P530" s="144"/>
      <c r="Q530" s="154"/>
    </row>
    <row r="531" spans="1:17" ht="16.5" customHeight="1">
      <c r="A531" s="340"/>
      <c r="B531" s="342"/>
      <c r="C531" s="340"/>
      <c r="D531" s="344"/>
      <c r="E531" s="344"/>
      <c r="F531" s="344"/>
      <c r="G531" s="344"/>
      <c r="H531" s="348">
        <v>2023</v>
      </c>
      <c r="I531" s="346"/>
      <c r="J531" s="346"/>
      <c r="K531" s="346"/>
      <c r="L531" s="132" t="s">
        <v>31</v>
      </c>
      <c r="M531" s="95">
        <v>0</v>
      </c>
      <c r="N531" s="347"/>
      <c r="O531" s="193"/>
      <c r="P531" s="144"/>
      <c r="Q531" s="154"/>
    </row>
    <row r="532" spans="1:17" ht="16.5" customHeight="1">
      <c r="A532" s="340"/>
      <c r="B532" s="342"/>
      <c r="C532" s="340"/>
      <c r="D532" s="344"/>
      <c r="E532" s="344"/>
      <c r="F532" s="344"/>
      <c r="G532" s="344"/>
      <c r="H532" s="348"/>
      <c r="I532" s="346"/>
      <c r="J532" s="346"/>
      <c r="K532" s="346"/>
      <c r="L532" s="132" t="s">
        <v>32</v>
      </c>
      <c r="M532" s="95">
        <v>0</v>
      </c>
      <c r="N532" s="347"/>
      <c r="O532" s="193"/>
      <c r="P532" s="144"/>
      <c r="Q532" s="154"/>
    </row>
    <row r="533" spans="1:17" ht="16.5" customHeight="1">
      <c r="A533" s="340"/>
      <c r="B533" s="343"/>
      <c r="C533" s="340"/>
      <c r="D533" s="344"/>
      <c r="E533" s="344"/>
      <c r="F533" s="344"/>
      <c r="G533" s="344"/>
      <c r="H533" s="348"/>
      <c r="I533" s="346"/>
      <c r="J533" s="346"/>
      <c r="K533" s="346"/>
      <c r="L533" s="132" t="s">
        <v>33</v>
      </c>
      <c r="M533" s="95">
        <v>0</v>
      </c>
      <c r="N533" s="347"/>
      <c r="O533" s="194"/>
      <c r="P533" s="145"/>
      <c r="Q533" s="155"/>
    </row>
    <row r="534" spans="1:17" ht="16.5" customHeight="1">
      <c r="A534" s="340" t="s">
        <v>478</v>
      </c>
      <c r="B534" s="341">
        <v>75020</v>
      </c>
      <c r="C534" s="340">
        <v>6060</v>
      </c>
      <c r="D534" s="344" t="s">
        <v>479</v>
      </c>
      <c r="E534" s="344"/>
      <c r="F534" s="344"/>
      <c r="G534" s="344" t="s">
        <v>378</v>
      </c>
      <c r="H534" s="345">
        <v>2023</v>
      </c>
      <c r="I534" s="346">
        <v>23964.09</v>
      </c>
      <c r="J534" s="346">
        <v>0</v>
      </c>
      <c r="K534" s="346">
        <v>0</v>
      </c>
      <c r="L534" s="132" t="s">
        <v>29</v>
      </c>
      <c r="M534" s="134">
        <f>M535+M536+M537+M538</f>
        <v>23964.09</v>
      </c>
      <c r="N534" s="347">
        <v>23964.09</v>
      </c>
      <c r="O534" s="192"/>
      <c r="P534" s="143"/>
      <c r="Q534" s="163"/>
    </row>
    <row r="535" spans="1:17" ht="16.5" customHeight="1">
      <c r="A535" s="340"/>
      <c r="B535" s="342"/>
      <c r="C535" s="340"/>
      <c r="D535" s="344"/>
      <c r="E535" s="344"/>
      <c r="F535" s="344"/>
      <c r="G535" s="344"/>
      <c r="H535" s="345"/>
      <c r="I535" s="346"/>
      <c r="J535" s="346"/>
      <c r="K535" s="346"/>
      <c r="L535" s="132" t="s">
        <v>30</v>
      </c>
      <c r="M535" s="95">
        <v>23964.09</v>
      </c>
      <c r="N535" s="347"/>
      <c r="O535" s="193"/>
      <c r="P535" s="144"/>
      <c r="Q535" s="154"/>
    </row>
    <row r="536" spans="1:17" ht="16.5" customHeight="1">
      <c r="A536" s="340"/>
      <c r="B536" s="342"/>
      <c r="C536" s="340"/>
      <c r="D536" s="344"/>
      <c r="E536" s="344"/>
      <c r="F536" s="344"/>
      <c r="G536" s="344"/>
      <c r="H536" s="348">
        <v>2023</v>
      </c>
      <c r="I536" s="346"/>
      <c r="J536" s="346"/>
      <c r="K536" s="346"/>
      <c r="L536" s="132" t="s">
        <v>31</v>
      </c>
      <c r="M536" s="95">
        <v>0</v>
      </c>
      <c r="N536" s="347"/>
      <c r="O536" s="193"/>
      <c r="P536" s="144"/>
      <c r="Q536" s="154"/>
    </row>
    <row r="537" spans="1:17" ht="16.5" customHeight="1">
      <c r="A537" s="340"/>
      <c r="B537" s="342"/>
      <c r="C537" s="340"/>
      <c r="D537" s="344"/>
      <c r="E537" s="344"/>
      <c r="F537" s="344"/>
      <c r="G537" s="344"/>
      <c r="H537" s="348"/>
      <c r="I537" s="346"/>
      <c r="J537" s="346"/>
      <c r="K537" s="346"/>
      <c r="L537" s="132" t="s">
        <v>32</v>
      </c>
      <c r="M537" s="95">
        <v>0</v>
      </c>
      <c r="N537" s="347"/>
      <c r="O537" s="193"/>
      <c r="P537" s="144"/>
      <c r="Q537" s="154"/>
    </row>
    <row r="538" spans="1:17" ht="16.5" customHeight="1">
      <c r="A538" s="340"/>
      <c r="B538" s="343"/>
      <c r="C538" s="340"/>
      <c r="D538" s="344"/>
      <c r="E538" s="344"/>
      <c r="F538" s="344"/>
      <c r="G538" s="344"/>
      <c r="H538" s="348"/>
      <c r="I538" s="346"/>
      <c r="J538" s="346"/>
      <c r="K538" s="346"/>
      <c r="L538" s="132" t="s">
        <v>33</v>
      </c>
      <c r="M538" s="95">
        <v>0</v>
      </c>
      <c r="N538" s="347"/>
      <c r="O538" s="194"/>
      <c r="P538" s="145"/>
      <c r="Q538" s="155"/>
    </row>
    <row r="539" spans="1:17" ht="16.5" customHeight="1">
      <c r="A539" s="412" t="s">
        <v>402</v>
      </c>
      <c r="B539" s="413"/>
      <c r="C539" s="413"/>
      <c r="D539" s="413"/>
      <c r="E539" s="413"/>
      <c r="F539" s="413"/>
      <c r="G539" s="413"/>
      <c r="H539" s="414"/>
      <c r="I539" s="404">
        <f>SUM(I544)</f>
        <v>150000</v>
      </c>
      <c r="J539" s="404">
        <f>SUM(J544)</f>
        <v>0</v>
      </c>
      <c r="K539" s="404">
        <f>SUM(K544)</f>
        <v>0</v>
      </c>
      <c r="L539" s="62" t="s">
        <v>29</v>
      </c>
      <c r="M539" s="69">
        <f>SUM(M540:M543)</f>
        <v>150000</v>
      </c>
      <c r="N539" s="405">
        <f>SUM(N544)</f>
        <v>150000</v>
      </c>
      <c r="O539" s="195"/>
      <c r="P539" s="195"/>
      <c r="Q539" s="149"/>
    </row>
    <row r="540" spans="1:17" ht="16.5" customHeight="1">
      <c r="A540" s="415"/>
      <c r="B540" s="416"/>
      <c r="C540" s="416"/>
      <c r="D540" s="416"/>
      <c r="E540" s="416"/>
      <c r="F540" s="416"/>
      <c r="G540" s="416"/>
      <c r="H540" s="417"/>
      <c r="I540" s="404"/>
      <c r="J540" s="404"/>
      <c r="K540" s="404"/>
      <c r="L540" s="63" t="s">
        <v>30</v>
      </c>
      <c r="M540" s="69">
        <f>M545</f>
        <v>150000</v>
      </c>
      <c r="N540" s="404"/>
      <c r="O540" s="173"/>
      <c r="P540" s="173"/>
      <c r="Q540" s="150"/>
    </row>
    <row r="541" spans="1:17" ht="16.5" customHeight="1">
      <c r="A541" s="415"/>
      <c r="B541" s="416"/>
      <c r="C541" s="416"/>
      <c r="D541" s="416"/>
      <c r="E541" s="416"/>
      <c r="F541" s="416"/>
      <c r="G541" s="416"/>
      <c r="H541" s="417"/>
      <c r="I541" s="404"/>
      <c r="J541" s="404"/>
      <c r="K541" s="404"/>
      <c r="L541" s="63" t="s">
        <v>31</v>
      </c>
      <c r="M541" s="69">
        <f>M546</f>
        <v>0</v>
      </c>
      <c r="N541" s="404"/>
      <c r="O541" s="173"/>
      <c r="P541" s="173"/>
      <c r="Q541" s="150"/>
    </row>
    <row r="542" spans="1:17" ht="16.5" customHeight="1">
      <c r="A542" s="415"/>
      <c r="B542" s="416"/>
      <c r="C542" s="416"/>
      <c r="D542" s="416"/>
      <c r="E542" s="416"/>
      <c r="F542" s="416"/>
      <c r="G542" s="416"/>
      <c r="H542" s="417"/>
      <c r="I542" s="404"/>
      <c r="J542" s="404"/>
      <c r="K542" s="404"/>
      <c r="L542" s="63" t="s">
        <v>32</v>
      </c>
      <c r="M542" s="69">
        <f>M547</f>
        <v>0</v>
      </c>
      <c r="N542" s="404"/>
      <c r="O542" s="173"/>
      <c r="P542" s="173"/>
      <c r="Q542" s="150"/>
    </row>
    <row r="543" spans="1:17" ht="16.5" customHeight="1">
      <c r="A543" s="418"/>
      <c r="B543" s="419"/>
      <c r="C543" s="419"/>
      <c r="D543" s="419"/>
      <c r="E543" s="419"/>
      <c r="F543" s="419"/>
      <c r="G543" s="419"/>
      <c r="H543" s="420"/>
      <c r="I543" s="404"/>
      <c r="J543" s="404"/>
      <c r="K543" s="404"/>
      <c r="L543" s="64" t="s">
        <v>33</v>
      </c>
      <c r="M543" s="69">
        <f>M548</f>
        <v>0</v>
      </c>
      <c r="N543" s="404"/>
      <c r="O543" s="174"/>
      <c r="P543" s="174"/>
      <c r="Q543" s="151"/>
    </row>
    <row r="544" spans="1:17" ht="16.5" customHeight="1">
      <c r="A544" s="273">
        <v>91</v>
      </c>
      <c r="B544" s="270">
        <v>75095</v>
      </c>
      <c r="C544" s="273">
        <v>6050</v>
      </c>
      <c r="D544" s="267" t="s">
        <v>481</v>
      </c>
      <c r="E544" s="267"/>
      <c r="F544" s="267"/>
      <c r="G544" s="267" t="s">
        <v>378</v>
      </c>
      <c r="H544" s="268">
        <v>2023</v>
      </c>
      <c r="I544" s="269">
        <v>150000</v>
      </c>
      <c r="J544" s="269">
        <v>0</v>
      </c>
      <c r="K544" s="269">
        <v>0</v>
      </c>
      <c r="L544" s="122" t="s">
        <v>29</v>
      </c>
      <c r="M544" s="78">
        <f>M545+M546+M547+M548</f>
        <v>150000</v>
      </c>
      <c r="N544" s="262">
        <v>150000</v>
      </c>
      <c r="O544" s="179"/>
      <c r="P544" s="179"/>
      <c r="Q544" s="164"/>
    </row>
    <row r="545" spans="1:17" ht="16.5" customHeight="1">
      <c r="A545" s="273"/>
      <c r="B545" s="271"/>
      <c r="C545" s="273"/>
      <c r="D545" s="267"/>
      <c r="E545" s="267"/>
      <c r="F545" s="267"/>
      <c r="G545" s="267"/>
      <c r="H545" s="268"/>
      <c r="I545" s="269"/>
      <c r="J545" s="269"/>
      <c r="K545" s="269"/>
      <c r="L545" s="122" t="s">
        <v>30</v>
      </c>
      <c r="M545" s="73">
        <v>150000</v>
      </c>
      <c r="N545" s="262"/>
      <c r="O545" s="173"/>
      <c r="P545" s="173"/>
      <c r="Q545" s="154"/>
    </row>
    <row r="546" spans="1:17" ht="16.5" customHeight="1">
      <c r="A546" s="273"/>
      <c r="B546" s="271"/>
      <c r="C546" s="273"/>
      <c r="D546" s="267"/>
      <c r="E546" s="267"/>
      <c r="F546" s="267"/>
      <c r="G546" s="267"/>
      <c r="H546" s="263">
        <v>2023</v>
      </c>
      <c r="I546" s="269"/>
      <c r="J546" s="269"/>
      <c r="K546" s="269"/>
      <c r="L546" s="122" t="s">
        <v>31</v>
      </c>
      <c r="M546" s="73">
        <v>0</v>
      </c>
      <c r="N546" s="262"/>
      <c r="O546" s="173"/>
      <c r="P546" s="173"/>
      <c r="Q546" s="154"/>
    </row>
    <row r="547" spans="1:17" ht="16.5" customHeight="1">
      <c r="A547" s="273"/>
      <c r="B547" s="271"/>
      <c r="C547" s="273"/>
      <c r="D547" s="267"/>
      <c r="E547" s="267"/>
      <c r="F547" s="267"/>
      <c r="G547" s="267"/>
      <c r="H547" s="263"/>
      <c r="I547" s="269"/>
      <c r="J547" s="269"/>
      <c r="K547" s="269"/>
      <c r="L547" s="122" t="s">
        <v>32</v>
      </c>
      <c r="M547" s="73">
        <v>0</v>
      </c>
      <c r="N547" s="262"/>
      <c r="O547" s="173"/>
      <c r="P547" s="173"/>
      <c r="Q547" s="154"/>
    </row>
    <row r="548" spans="1:17" ht="16.5" customHeight="1">
      <c r="A548" s="264"/>
      <c r="B548" s="271"/>
      <c r="C548" s="264"/>
      <c r="D548" s="270"/>
      <c r="E548" s="270"/>
      <c r="F548" s="270"/>
      <c r="G548" s="270"/>
      <c r="H548" s="339"/>
      <c r="I548" s="337"/>
      <c r="J548" s="337"/>
      <c r="K548" s="337"/>
      <c r="L548" s="123" t="s">
        <v>33</v>
      </c>
      <c r="M548" s="124">
        <v>0</v>
      </c>
      <c r="N548" s="338"/>
      <c r="O548" s="174"/>
      <c r="P548" s="174"/>
      <c r="Q548" s="155"/>
    </row>
    <row r="549" spans="1:17" ht="16.5" customHeight="1">
      <c r="A549" s="300" t="s">
        <v>401</v>
      </c>
      <c r="B549" s="301"/>
      <c r="C549" s="301"/>
      <c r="D549" s="301"/>
      <c r="E549" s="301"/>
      <c r="F549" s="301"/>
      <c r="G549" s="301"/>
      <c r="H549" s="301"/>
      <c r="I549" s="199">
        <f>SUM(I554)</f>
        <v>1141891.3799999999</v>
      </c>
      <c r="J549" s="199">
        <v>0</v>
      </c>
      <c r="K549" s="252">
        <f>K554</f>
        <v>0</v>
      </c>
      <c r="L549" s="81" t="s">
        <v>29</v>
      </c>
      <c r="M549" s="98">
        <f>SUM(M550:M553)</f>
        <v>1141891.3799999999</v>
      </c>
      <c r="N549" s="252">
        <f>SUM(N554)</f>
        <v>1141891.3799999999</v>
      </c>
      <c r="O549" s="172"/>
      <c r="P549" s="172"/>
      <c r="Q549" s="149"/>
    </row>
    <row r="550" spans="1:17" ht="16.5" customHeight="1">
      <c r="A550" s="302"/>
      <c r="B550" s="303"/>
      <c r="C550" s="303"/>
      <c r="D550" s="303"/>
      <c r="E550" s="303"/>
      <c r="F550" s="303"/>
      <c r="G550" s="303"/>
      <c r="H550" s="303"/>
      <c r="I550" s="199"/>
      <c r="J550" s="199"/>
      <c r="K550" s="285"/>
      <c r="L550" s="97" t="s">
        <v>30</v>
      </c>
      <c r="M550" s="98">
        <f>SUM(M555)</f>
        <v>1141891.3799999999</v>
      </c>
      <c r="N550" s="285"/>
      <c r="O550" s="173"/>
      <c r="P550" s="173"/>
      <c r="Q550" s="150"/>
    </row>
    <row r="551" spans="1:17" ht="16.5" customHeight="1">
      <c r="A551" s="302"/>
      <c r="B551" s="303"/>
      <c r="C551" s="303"/>
      <c r="D551" s="303"/>
      <c r="E551" s="303"/>
      <c r="F551" s="303"/>
      <c r="G551" s="303"/>
      <c r="H551" s="303"/>
      <c r="I551" s="199"/>
      <c r="J551" s="199"/>
      <c r="K551" s="285"/>
      <c r="L551" s="97" t="s">
        <v>31</v>
      </c>
      <c r="M551" s="98">
        <f>SUM(M556)</f>
        <v>0</v>
      </c>
      <c r="N551" s="285"/>
      <c r="O551" s="173"/>
      <c r="P551" s="173"/>
      <c r="Q551" s="150"/>
    </row>
    <row r="552" spans="1:17" ht="16.5" customHeight="1">
      <c r="A552" s="302"/>
      <c r="B552" s="303"/>
      <c r="C552" s="303"/>
      <c r="D552" s="303"/>
      <c r="E552" s="303"/>
      <c r="F552" s="303"/>
      <c r="G552" s="303"/>
      <c r="H552" s="303"/>
      <c r="I552" s="199"/>
      <c r="J552" s="199"/>
      <c r="K552" s="285"/>
      <c r="L552" s="97" t="s">
        <v>32</v>
      </c>
      <c r="M552" s="98">
        <f>SUM(M557)</f>
        <v>0</v>
      </c>
      <c r="N552" s="285"/>
      <c r="O552" s="173"/>
      <c r="P552" s="173"/>
      <c r="Q552" s="150"/>
    </row>
    <row r="553" spans="1:17" ht="16.5" customHeight="1">
      <c r="A553" s="304"/>
      <c r="B553" s="305"/>
      <c r="C553" s="305"/>
      <c r="D553" s="305"/>
      <c r="E553" s="305"/>
      <c r="F553" s="305"/>
      <c r="G553" s="305"/>
      <c r="H553" s="305"/>
      <c r="I553" s="199"/>
      <c r="J553" s="199"/>
      <c r="K553" s="286"/>
      <c r="L553" s="97" t="s">
        <v>33</v>
      </c>
      <c r="M553" s="98">
        <f>SUM(M558)</f>
        <v>0</v>
      </c>
      <c r="N553" s="285"/>
      <c r="O553" s="174"/>
      <c r="P553" s="174"/>
      <c r="Q553" s="151"/>
    </row>
    <row r="554" spans="1:17" ht="16.5" customHeight="1">
      <c r="A554" s="334">
        <v>92</v>
      </c>
      <c r="B554" s="206">
        <v>80120</v>
      </c>
      <c r="C554" s="335">
        <v>6050</v>
      </c>
      <c r="D554" s="206" t="s">
        <v>446</v>
      </c>
      <c r="E554" s="207"/>
      <c r="F554" s="208"/>
      <c r="G554" s="215" t="s">
        <v>389</v>
      </c>
      <c r="H554" s="216">
        <v>2023</v>
      </c>
      <c r="I554" s="218">
        <v>1141891.3799999999</v>
      </c>
      <c r="J554" s="245">
        <v>0</v>
      </c>
      <c r="K554" s="245">
        <v>0</v>
      </c>
      <c r="L554" s="89" t="s">
        <v>29</v>
      </c>
      <c r="M554" s="92">
        <f>SUM(M555:M558)</f>
        <v>1141891.3799999999</v>
      </c>
      <c r="N554" s="317">
        <v>1141891.3799999999</v>
      </c>
      <c r="O554" s="196"/>
      <c r="P554" s="196"/>
      <c r="Q554" s="153"/>
    </row>
    <row r="555" spans="1:17" ht="16.5" customHeight="1">
      <c r="A555" s="334"/>
      <c r="B555" s="209"/>
      <c r="C555" s="335"/>
      <c r="D555" s="209"/>
      <c r="E555" s="210"/>
      <c r="F555" s="211"/>
      <c r="G555" s="215"/>
      <c r="H555" s="217"/>
      <c r="I555" s="219"/>
      <c r="J555" s="245"/>
      <c r="K555" s="245"/>
      <c r="L555" s="89" t="s">
        <v>30</v>
      </c>
      <c r="M555" s="91">
        <v>1141891.3799999999</v>
      </c>
      <c r="N555" s="317"/>
      <c r="O555" s="197"/>
      <c r="P555" s="173"/>
      <c r="Q555" s="154"/>
    </row>
    <row r="556" spans="1:17" ht="16.5" customHeight="1">
      <c r="A556" s="334"/>
      <c r="B556" s="209"/>
      <c r="C556" s="335"/>
      <c r="D556" s="209"/>
      <c r="E556" s="210"/>
      <c r="F556" s="211"/>
      <c r="G556" s="215"/>
      <c r="H556" s="224">
        <v>2023</v>
      </c>
      <c r="I556" s="219"/>
      <c r="J556" s="245"/>
      <c r="K556" s="245"/>
      <c r="L556" s="89" t="s">
        <v>31</v>
      </c>
      <c r="M556" s="91">
        <v>0</v>
      </c>
      <c r="N556" s="317"/>
      <c r="O556" s="197"/>
      <c r="P556" s="173"/>
      <c r="Q556" s="154"/>
    </row>
    <row r="557" spans="1:17" ht="16.5" customHeight="1">
      <c r="A557" s="334"/>
      <c r="B557" s="209"/>
      <c r="C557" s="335"/>
      <c r="D557" s="209"/>
      <c r="E557" s="210"/>
      <c r="F557" s="211"/>
      <c r="G557" s="215"/>
      <c r="H557" s="225"/>
      <c r="I557" s="219"/>
      <c r="J557" s="245"/>
      <c r="K557" s="245"/>
      <c r="L557" s="89" t="s">
        <v>32</v>
      </c>
      <c r="M557" s="91">
        <v>0</v>
      </c>
      <c r="N557" s="317"/>
      <c r="O557" s="197"/>
      <c r="P557" s="173"/>
      <c r="Q557" s="154"/>
    </row>
    <row r="558" spans="1:17" ht="16.5" customHeight="1">
      <c r="A558" s="334"/>
      <c r="B558" s="212"/>
      <c r="C558" s="335"/>
      <c r="D558" s="212"/>
      <c r="E558" s="213"/>
      <c r="F558" s="214"/>
      <c r="G558" s="215"/>
      <c r="H558" s="226"/>
      <c r="I558" s="220"/>
      <c r="J558" s="245"/>
      <c r="K558" s="245"/>
      <c r="L558" s="89" t="s">
        <v>33</v>
      </c>
      <c r="M558" s="91">
        <v>0</v>
      </c>
      <c r="N558" s="317"/>
      <c r="O558" s="198"/>
      <c r="P558" s="174"/>
      <c r="Q558" s="155"/>
    </row>
    <row r="559" spans="1:17" ht="16.5" customHeight="1">
      <c r="A559" s="306" t="s">
        <v>400</v>
      </c>
      <c r="B559" s="307"/>
      <c r="C559" s="307"/>
      <c r="D559" s="307"/>
      <c r="E559" s="307"/>
      <c r="F559" s="307"/>
      <c r="G559" s="307"/>
      <c r="H559" s="307"/>
      <c r="I559" s="312">
        <f>SUM(I564:I583)</f>
        <v>3439625.6</v>
      </c>
      <c r="J559" s="314">
        <f t="shared" ref="J559:K559" si="4">SUM(J564:J583)</f>
        <v>1476595</v>
      </c>
      <c r="K559" s="317">
        <f t="shared" si="4"/>
        <v>0</v>
      </c>
      <c r="L559" s="89" t="s">
        <v>29</v>
      </c>
      <c r="M559" s="92">
        <f>SUM(M560:M563)</f>
        <v>1963030.6</v>
      </c>
      <c r="N559" s="317">
        <f>SUM(N564:N583)</f>
        <v>1963030.6</v>
      </c>
      <c r="O559" s="196"/>
      <c r="P559" s="196"/>
      <c r="Q559" s="149"/>
    </row>
    <row r="560" spans="1:17" ht="16.5" customHeight="1">
      <c r="A560" s="308"/>
      <c r="B560" s="309"/>
      <c r="C560" s="309"/>
      <c r="D560" s="309"/>
      <c r="E560" s="309"/>
      <c r="F560" s="309"/>
      <c r="G560" s="309"/>
      <c r="H560" s="309"/>
      <c r="I560" s="313"/>
      <c r="J560" s="315"/>
      <c r="K560" s="317"/>
      <c r="L560" s="89" t="s">
        <v>30</v>
      </c>
      <c r="M560" s="91">
        <f>SUM(M565,M575,M570,M580)</f>
        <v>420286.6</v>
      </c>
      <c r="N560" s="317"/>
      <c r="O560" s="197"/>
      <c r="P560" s="173"/>
      <c r="Q560" s="150"/>
    </row>
    <row r="561" spans="1:17" ht="16.5" customHeight="1">
      <c r="A561" s="308"/>
      <c r="B561" s="309"/>
      <c r="C561" s="309"/>
      <c r="D561" s="309"/>
      <c r="E561" s="309"/>
      <c r="F561" s="309"/>
      <c r="G561" s="309"/>
      <c r="H561" s="309"/>
      <c r="I561" s="313"/>
      <c r="J561" s="315"/>
      <c r="K561" s="317"/>
      <c r="L561" s="89" t="s">
        <v>31</v>
      </c>
      <c r="M561" s="91">
        <f t="shared" ref="M561:M563" si="5">SUM(M566,M576,M571,M581)</f>
        <v>0</v>
      </c>
      <c r="N561" s="317"/>
      <c r="O561" s="197"/>
      <c r="P561" s="173"/>
      <c r="Q561" s="150"/>
    </row>
    <row r="562" spans="1:17" ht="16.5" customHeight="1">
      <c r="A562" s="308"/>
      <c r="B562" s="309"/>
      <c r="C562" s="309"/>
      <c r="D562" s="309"/>
      <c r="E562" s="309"/>
      <c r="F562" s="309"/>
      <c r="G562" s="309"/>
      <c r="H562" s="309"/>
      <c r="I562" s="313"/>
      <c r="J562" s="315"/>
      <c r="K562" s="317"/>
      <c r="L562" s="89" t="s">
        <v>32</v>
      </c>
      <c r="M562" s="91">
        <f t="shared" si="5"/>
        <v>244866</v>
      </c>
      <c r="N562" s="317"/>
      <c r="O562" s="197"/>
      <c r="P562" s="173"/>
      <c r="Q562" s="150"/>
    </row>
    <row r="563" spans="1:17" ht="16.5" customHeight="1">
      <c r="A563" s="310"/>
      <c r="B563" s="311"/>
      <c r="C563" s="311"/>
      <c r="D563" s="311"/>
      <c r="E563" s="311"/>
      <c r="F563" s="311"/>
      <c r="G563" s="311"/>
      <c r="H563" s="311"/>
      <c r="I563" s="313"/>
      <c r="J563" s="316"/>
      <c r="K563" s="317"/>
      <c r="L563" s="89" t="s">
        <v>33</v>
      </c>
      <c r="M563" s="91">
        <f t="shared" si="5"/>
        <v>1297878</v>
      </c>
      <c r="N563" s="317"/>
      <c r="O563" s="198"/>
      <c r="P563" s="174"/>
      <c r="Q563" s="151"/>
    </row>
    <row r="564" spans="1:17" ht="19.5" customHeight="1">
      <c r="A564" s="318">
        <v>93</v>
      </c>
      <c r="B564" s="318">
        <v>80195</v>
      </c>
      <c r="C564" s="203" t="s">
        <v>392</v>
      </c>
      <c r="D564" s="321" t="s">
        <v>429</v>
      </c>
      <c r="E564" s="322"/>
      <c r="F564" s="322"/>
      <c r="G564" s="327" t="s">
        <v>390</v>
      </c>
      <c r="H564" s="330">
        <v>2021</v>
      </c>
      <c r="I564" s="218">
        <v>1004029.6</v>
      </c>
      <c r="J564" s="408">
        <v>70000</v>
      </c>
      <c r="K564" s="408">
        <v>0</v>
      </c>
      <c r="L564" s="90" t="s">
        <v>29</v>
      </c>
      <c r="M564" s="92">
        <f>SUM(M565:M568)</f>
        <v>934029.6</v>
      </c>
      <c r="N564" s="314">
        <v>934029.6</v>
      </c>
      <c r="O564" s="169"/>
      <c r="P564" s="169"/>
      <c r="Q564" s="153"/>
    </row>
    <row r="565" spans="1:17" ht="19.5" customHeight="1">
      <c r="A565" s="319"/>
      <c r="B565" s="319"/>
      <c r="C565" s="204"/>
      <c r="D565" s="323"/>
      <c r="E565" s="324"/>
      <c r="F565" s="324"/>
      <c r="G565" s="328"/>
      <c r="H565" s="331"/>
      <c r="I565" s="219"/>
      <c r="J565" s="408"/>
      <c r="K565" s="408"/>
      <c r="L565" s="90" t="s">
        <v>30</v>
      </c>
      <c r="M565" s="91">
        <v>243902.6</v>
      </c>
      <c r="N565" s="315"/>
      <c r="O565" s="170"/>
      <c r="P565" s="173"/>
      <c r="Q565" s="154"/>
    </row>
    <row r="566" spans="1:17" ht="19.5" customHeight="1">
      <c r="A566" s="319"/>
      <c r="B566" s="319"/>
      <c r="C566" s="204"/>
      <c r="D566" s="323"/>
      <c r="E566" s="324"/>
      <c r="F566" s="324"/>
      <c r="G566" s="328"/>
      <c r="H566" s="409">
        <v>2023</v>
      </c>
      <c r="I566" s="219"/>
      <c r="J566" s="408"/>
      <c r="K566" s="408"/>
      <c r="L566" s="90" t="s">
        <v>31</v>
      </c>
      <c r="M566" s="91">
        <v>0</v>
      </c>
      <c r="N566" s="315"/>
      <c r="O566" s="170"/>
      <c r="P566" s="173"/>
      <c r="Q566" s="154"/>
    </row>
    <row r="567" spans="1:17" ht="19.5" customHeight="1">
      <c r="A567" s="319"/>
      <c r="B567" s="319"/>
      <c r="C567" s="204"/>
      <c r="D567" s="323"/>
      <c r="E567" s="324"/>
      <c r="F567" s="324"/>
      <c r="G567" s="328"/>
      <c r="H567" s="409"/>
      <c r="I567" s="219"/>
      <c r="J567" s="408"/>
      <c r="K567" s="408"/>
      <c r="L567" s="90" t="s">
        <v>32</v>
      </c>
      <c r="M567" s="91">
        <v>0</v>
      </c>
      <c r="N567" s="315"/>
      <c r="O567" s="170"/>
      <c r="P567" s="173"/>
      <c r="Q567" s="154"/>
    </row>
    <row r="568" spans="1:17" ht="19.5" customHeight="1">
      <c r="A568" s="320"/>
      <c r="B568" s="320"/>
      <c r="C568" s="205"/>
      <c r="D568" s="325"/>
      <c r="E568" s="326"/>
      <c r="F568" s="326"/>
      <c r="G568" s="329"/>
      <c r="H568" s="409"/>
      <c r="I568" s="220"/>
      <c r="J568" s="408"/>
      <c r="K568" s="408"/>
      <c r="L568" s="90" t="s">
        <v>33</v>
      </c>
      <c r="M568" s="91">
        <v>690127</v>
      </c>
      <c r="N568" s="316"/>
      <c r="O568" s="171"/>
      <c r="P568" s="174"/>
      <c r="Q568" s="155"/>
    </row>
    <row r="569" spans="1:17" ht="19.5" customHeight="1">
      <c r="A569" s="318">
        <v>94</v>
      </c>
      <c r="B569" s="318">
        <v>80195</v>
      </c>
      <c r="C569" s="203" t="s">
        <v>392</v>
      </c>
      <c r="D569" s="336" t="s">
        <v>430</v>
      </c>
      <c r="E569" s="336"/>
      <c r="F569" s="336"/>
      <c r="G569" s="203" t="s">
        <v>391</v>
      </c>
      <c r="H569" s="216">
        <v>2021</v>
      </c>
      <c r="I569" s="218">
        <v>2121596</v>
      </c>
      <c r="J569" s="218">
        <v>1406595</v>
      </c>
      <c r="K569" s="218">
        <v>0</v>
      </c>
      <c r="L569" s="90" t="s">
        <v>29</v>
      </c>
      <c r="M569" s="92">
        <f>SUM(M570:M573)</f>
        <v>715001</v>
      </c>
      <c r="N569" s="314">
        <v>715001</v>
      </c>
      <c r="O569" s="169"/>
      <c r="P569" s="169"/>
      <c r="Q569" s="153"/>
    </row>
    <row r="570" spans="1:17" ht="19.5" customHeight="1">
      <c r="A570" s="319"/>
      <c r="B570" s="319"/>
      <c r="C570" s="204"/>
      <c r="D570" s="336"/>
      <c r="E570" s="336"/>
      <c r="F570" s="336"/>
      <c r="G570" s="204"/>
      <c r="H570" s="333"/>
      <c r="I570" s="219"/>
      <c r="J570" s="219"/>
      <c r="K570" s="219"/>
      <c r="L570" s="90" t="s">
        <v>30</v>
      </c>
      <c r="M570" s="91">
        <v>107250</v>
      </c>
      <c r="N570" s="315"/>
      <c r="O570" s="170"/>
      <c r="P570" s="173"/>
      <c r="Q570" s="154"/>
    </row>
    <row r="571" spans="1:17" ht="19.5" customHeight="1">
      <c r="A571" s="319"/>
      <c r="B571" s="319"/>
      <c r="C571" s="204"/>
      <c r="D571" s="336"/>
      <c r="E571" s="336"/>
      <c r="F571" s="336"/>
      <c r="G571" s="204"/>
      <c r="H571" s="410">
        <v>2023</v>
      </c>
      <c r="I571" s="219"/>
      <c r="J571" s="219"/>
      <c r="K571" s="219"/>
      <c r="L571" s="90" t="s">
        <v>31</v>
      </c>
      <c r="M571" s="91">
        <v>0</v>
      </c>
      <c r="N571" s="315"/>
      <c r="O571" s="170"/>
      <c r="P571" s="173"/>
      <c r="Q571" s="154"/>
    </row>
    <row r="572" spans="1:17" ht="19.5" customHeight="1">
      <c r="A572" s="319"/>
      <c r="B572" s="319"/>
      <c r="C572" s="204"/>
      <c r="D572" s="336"/>
      <c r="E572" s="336"/>
      <c r="F572" s="336"/>
      <c r="G572" s="204"/>
      <c r="H572" s="410"/>
      <c r="I572" s="219"/>
      <c r="J572" s="219"/>
      <c r="K572" s="219"/>
      <c r="L572" s="90" t="s">
        <v>32</v>
      </c>
      <c r="M572" s="91">
        <v>0</v>
      </c>
      <c r="N572" s="315"/>
      <c r="O572" s="170"/>
      <c r="P572" s="173"/>
      <c r="Q572" s="154"/>
    </row>
    <row r="573" spans="1:17" ht="19.5" customHeight="1">
      <c r="A573" s="320"/>
      <c r="B573" s="320"/>
      <c r="C573" s="205"/>
      <c r="D573" s="336"/>
      <c r="E573" s="336"/>
      <c r="F573" s="336"/>
      <c r="G573" s="205"/>
      <c r="H573" s="410"/>
      <c r="I573" s="220"/>
      <c r="J573" s="220"/>
      <c r="K573" s="220"/>
      <c r="L573" s="90" t="s">
        <v>33</v>
      </c>
      <c r="M573" s="91">
        <v>607751</v>
      </c>
      <c r="N573" s="316"/>
      <c r="O573" s="171"/>
      <c r="P573" s="174"/>
      <c r="Q573" s="155"/>
    </row>
    <row r="574" spans="1:17" ht="19.5" customHeight="1">
      <c r="A574" s="318" t="s">
        <v>447</v>
      </c>
      <c r="B574" s="318">
        <v>80195</v>
      </c>
      <c r="C574" s="203">
        <v>6060</v>
      </c>
      <c r="D574" s="336" t="s">
        <v>448</v>
      </c>
      <c r="E574" s="336"/>
      <c r="F574" s="336"/>
      <c r="G574" s="203" t="s">
        <v>456</v>
      </c>
      <c r="H574" s="216">
        <v>2023</v>
      </c>
      <c r="I574" s="218">
        <v>159000</v>
      </c>
      <c r="J574" s="218">
        <v>0</v>
      </c>
      <c r="K574" s="218">
        <v>0</v>
      </c>
      <c r="L574" s="90" t="s">
        <v>29</v>
      </c>
      <c r="M574" s="92">
        <f>SUM(M575:M578)</f>
        <v>159000</v>
      </c>
      <c r="N574" s="314">
        <v>159000</v>
      </c>
      <c r="O574" s="169"/>
      <c r="P574" s="169"/>
      <c r="Q574" s="153"/>
    </row>
    <row r="575" spans="1:17" ht="19.5" customHeight="1">
      <c r="A575" s="319"/>
      <c r="B575" s="319"/>
      <c r="C575" s="204"/>
      <c r="D575" s="336"/>
      <c r="E575" s="336"/>
      <c r="F575" s="336"/>
      <c r="G575" s="204"/>
      <c r="H575" s="333"/>
      <c r="I575" s="219"/>
      <c r="J575" s="219"/>
      <c r="K575" s="219"/>
      <c r="L575" s="90" t="s">
        <v>30</v>
      </c>
      <c r="M575" s="91">
        <v>36567</v>
      </c>
      <c r="N575" s="315"/>
      <c r="O575" s="170"/>
      <c r="P575" s="173"/>
      <c r="Q575" s="154"/>
    </row>
    <row r="576" spans="1:17" ht="19.5" customHeight="1">
      <c r="A576" s="319"/>
      <c r="B576" s="319"/>
      <c r="C576" s="204"/>
      <c r="D576" s="336"/>
      <c r="E576" s="336"/>
      <c r="F576" s="336"/>
      <c r="G576" s="204"/>
      <c r="H576" s="410">
        <v>2023</v>
      </c>
      <c r="I576" s="219"/>
      <c r="J576" s="219"/>
      <c r="K576" s="219"/>
      <c r="L576" s="90" t="s">
        <v>31</v>
      </c>
      <c r="M576" s="91">
        <v>0</v>
      </c>
      <c r="N576" s="315"/>
      <c r="O576" s="170"/>
      <c r="P576" s="173"/>
      <c r="Q576" s="154"/>
    </row>
    <row r="577" spans="1:17" ht="19.5" customHeight="1">
      <c r="A577" s="319"/>
      <c r="B577" s="319"/>
      <c r="C577" s="204"/>
      <c r="D577" s="336"/>
      <c r="E577" s="336"/>
      <c r="F577" s="336"/>
      <c r="G577" s="204"/>
      <c r="H577" s="410"/>
      <c r="I577" s="219"/>
      <c r="J577" s="219"/>
      <c r="K577" s="219"/>
      <c r="L577" s="90" t="s">
        <v>32</v>
      </c>
      <c r="M577" s="91">
        <v>122433</v>
      </c>
      <c r="N577" s="315"/>
      <c r="O577" s="170"/>
      <c r="P577" s="173"/>
      <c r="Q577" s="154"/>
    </row>
    <row r="578" spans="1:17" ht="19.5" customHeight="1">
      <c r="A578" s="320"/>
      <c r="B578" s="320"/>
      <c r="C578" s="205"/>
      <c r="D578" s="336"/>
      <c r="E578" s="336"/>
      <c r="F578" s="336"/>
      <c r="G578" s="205"/>
      <c r="H578" s="410"/>
      <c r="I578" s="220"/>
      <c r="J578" s="220"/>
      <c r="K578" s="220"/>
      <c r="L578" s="90" t="s">
        <v>33</v>
      </c>
      <c r="M578" s="91">
        <v>0</v>
      </c>
      <c r="N578" s="316"/>
      <c r="O578" s="171"/>
      <c r="P578" s="174"/>
      <c r="Q578" s="155"/>
    </row>
    <row r="579" spans="1:17" ht="19.5" customHeight="1">
      <c r="A579" s="318" t="s">
        <v>470</v>
      </c>
      <c r="B579" s="318">
        <v>80195</v>
      </c>
      <c r="C579" s="203">
        <v>6060</v>
      </c>
      <c r="D579" s="336" t="s">
        <v>448</v>
      </c>
      <c r="E579" s="336"/>
      <c r="F579" s="336"/>
      <c r="G579" s="203" t="s">
        <v>390</v>
      </c>
      <c r="H579" s="216">
        <v>2023</v>
      </c>
      <c r="I579" s="218">
        <v>155000</v>
      </c>
      <c r="J579" s="218">
        <v>0</v>
      </c>
      <c r="K579" s="218">
        <v>0</v>
      </c>
      <c r="L579" s="90" t="s">
        <v>29</v>
      </c>
      <c r="M579" s="92">
        <f>SUM(M580:M583)</f>
        <v>155000</v>
      </c>
      <c r="N579" s="314">
        <v>155000</v>
      </c>
      <c r="O579" s="169"/>
      <c r="P579" s="169"/>
      <c r="Q579" s="153"/>
    </row>
    <row r="580" spans="1:17" ht="19.5" customHeight="1">
      <c r="A580" s="319"/>
      <c r="B580" s="319"/>
      <c r="C580" s="204"/>
      <c r="D580" s="336"/>
      <c r="E580" s="336"/>
      <c r="F580" s="336"/>
      <c r="G580" s="204"/>
      <c r="H580" s="333"/>
      <c r="I580" s="219"/>
      <c r="J580" s="219"/>
      <c r="K580" s="219"/>
      <c r="L580" s="90" t="s">
        <v>30</v>
      </c>
      <c r="M580" s="91">
        <v>32567</v>
      </c>
      <c r="N580" s="315"/>
      <c r="O580" s="170"/>
      <c r="P580" s="173"/>
      <c r="Q580" s="154"/>
    </row>
    <row r="581" spans="1:17" ht="19.5" customHeight="1">
      <c r="A581" s="319"/>
      <c r="B581" s="319"/>
      <c r="C581" s="204"/>
      <c r="D581" s="336"/>
      <c r="E581" s="336"/>
      <c r="F581" s="336"/>
      <c r="G581" s="204"/>
      <c r="H581" s="410">
        <v>2023</v>
      </c>
      <c r="I581" s="219"/>
      <c r="J581" s="219"/>
      <c r="K581" s="219"/>
      <c r="L581" s="90" t="s">
        <v>31</v>
      </c>
      <c r="M581" s="91">
        <v>0</v>
      </c>
      <c r="N581" s="315"/>
      <c r="O581" s="170"/>
      <c r="P581" s="173"/>
      <c r="Q581" s="154"/>
    </row>
    <row r="582" spans="1:17" ht="19.5" customHeight="1">
      <c r="A582" s="319"/>
      <c r="B582" s="319"/>
      <c r="C582" s="204"/>
      <c r="D582" s="336"/>
      <c r="E582" s="336"/>
      <c r="F582" s="336"/>
      <c r="G582" s="204"/>
      <c r="H582" s="410"/>
      <c r="I582" s="219"/>
      <c r="J582" s="219"/>
      <c r="K582" s="219"/>
      <c r="L582" s="90" t="s">
        <v>32</v>
      </c>
      <c r="M582" s="91">
        <v>122433</v>
      </c>
      <c r="N582" s="315"/>
      <c r="O582" s="170"/>
      <c r="P582" s="173"/>
      <c r="Q582" s="154"/>
    </row>
    <row r="583" spans="1:17" ht="19.5" customHeight="1">
      <c r="A583" s="320"/>
      <c r="B583" s="320"/>
      <c r="C583" s="205"/>
      <c r="D583" s="336"/>
      <c r="E583" s="336"/>
      <c r="F583" s="336"/>
      <c r="G583" s="205"/>
      <c r="H583" s="410"/>
      <c r="I583" s="220"/>
      <c r="J583" s="220"/>
      <c r="K583" s="220"/>
      <c r="L583" s="90" t="s">
        <v>33</v>
      </c>
      <c r="M583" s="91">
        <v>0</v>
      </c>
      <c r="N583" s="316"/>
      <c r="O583" s="171"/>
      <c r="P583" s="174"/>
      <c r="Q583" s="155"/>
    </row>
    <row r="584" spans="1:17" ht="16.5" customHeight="1">
      <c r="A584" s="332" t="s">
        <v>399</v>
      </c>
      <c r="B584" s="332"/>
      <c r="C584" s="332"/>
      <c r="D584" s="332"/>
      <c r="E584" s="332"/>
      <c r="F584" s="332"/>
      <c r="G584" s="332"/>
      <c r="H584" s="332"/>
      <c r="I584" s="199">
        <f>I589+I594+I599+I614+I629+I604+I609+I619+I624+I634</f>
        <v>936673</v>
      </c>
      <c r="J584" s="199">
        <f>J589+J594+J599+J614+J629+J604+J609+J619+J624+J634</f>
        <v>0</v>
      </c>
      <c r="K584" s="199">
        <f>K589+K594+K599+K614+K629+K604+K609+K619+K624+K634</f>
        <v>0</v>
      </c>
      <c r="L584" s="81" t="s">
        <v>29</v>
      </c>
      <c r="M584" s="98">
        <f>SUM(M585:M588)</f>
        <v>936673</v>
      </c>
      <c r="N584" s="199">
        <f>N589+N594+N599+N614+N629+N604+N609+N619+N624+N634</f>
        <v>936673</v>
      </c>
      <c r="O584" s="172"/>
      <c r="P584" s="172"/>
      <c r="Q584" s="149"/>
    </row>
    <row r="585" spans="1:17" ht="16.5" customHeight="1">
      <c r="A585" s="332"/>
      <c r="B585" s="332"/>
      <c r="C585" s="332"/>
      <c r="D585" s="332"/>
      <c r="E585" s="332"/>
      <c r="F585" s="332"/>
      <c r="G585" s="332"/>
      <c r="H585" s="332"/>
      <c r="I585" s="199"/>
      <c r="J585" s="199"/>
      <c r="K585" s="199"/>
      <c r="L585" s="97" t="s">
        <v>30</v>
      </c>
      <c r="M585" s="98">
        <f>SUM(M590+M595+M600+M615+M630+M605+M610+M620+M625+M635)</f>
        <v>546673</v>
      </c>
      <c r="N585" s="199"/>
      <c r="O585" s="173"/>
      <c r="P585" s="173"/>
      <c r="Q585" s="150"/>
    </row>
    <row r="586" spans="1:17" ht="16.5" customHeight="1">
      <c r="A586" s="332"/>
      <c r="B586" s="332"/>
      <c r="C586" s="332"/>
      <c r="D586" s="332"/>
      <c r="E586" s="332"/>
      <c r="F586" s="332"/>
      <c r="G586" s="332"/>
      <c r="H586" s="332"/>
      <c r="I586" s="199"/>
      <c r="J586" s="199"/>
      <c r="K586" s="199"/>
      <c r="L586" s="97" t="s">
        <v>31</v>
      </c>
      <c r="M586" s="98">
        <f t="shared" ref="M586:M588" si="6">SUM(M591+M596+M601+M616+M631+M606+M611+M621+M626+M636)</f>
        <v>0</v>
      </c>
      <c r="N586" s="199"/>
      <c r="O586" s="173"/>
      <c r="P586" s="173"/>
      <c r="Q586" s="150"/>
    </row>
    <row r="587" spans="1:17" ht="16.5" customHeight="1">
      <c r="A587" s="332"/>
      <c r="B587" s="332"/>
      <c r="C587" s="332"/>
      <c r="D587" s="332"/>
      <c r="E587" s="332"/>
      <c r="F587" s="332"/>
      <c r="G587" s="332"/>
      <c r="H587" s="332"/>
      <c r="I587" s="199"/>
      <c r="J587" s="199"/>
      <c r="K587" s="199"/>
      <c r="L587" s="97" t="s">
        <v>32</v>
      </c>
      <c r="M587" s="98">
        <f t="shared" si="6"/>
        <v>0</v>
      </c>
      <c r="N587" s="199"/>
      <c r="O587" s="173"/>
      <c r="P587" s="173"/>
      <c r="Q587" s="150"/>
    </row>
    <row r="588" spans="1:17" ht="16.5" customHeight="1">
      <c r="A588" s="332"/>
      <c r="B588" s="332"/>
      <c r="C588" s="332"/>
      <c r="D588" s="332"/>
      <c r="E588" s="332"/>
      <c r="F588" s="332"/>
      <c r="G588" s="332"/>
      <c r="H588" s="332"/>
      <c r="I588" s="199"/>
      <c r="J588" s="199"/>
      <c r="K588" s="199"/>
      <c r="L588" s="97" t="s">
        <v>33</v>
      </c>
      <c r="M588" s="98">
        <f t="shared" si="6"/>
        <v>390000</v>
      </c>
      <c r="N588" s="199"/>
      <c r="O588" s="174"/>
      <c r="P588" s="174"/>
      <c r="Q588" s="151"/>
    </row>
    <row r="589" spans="1:17" ht="16.5" customHeight="1">
      <c r="A589" s="227">
        <v>95</v>
      </c>
      <c r="B589" s="292">
        <v>85202</v>
      </c>
      <c r="C589" s="292">
        <v>6060</v>
      </c>
      <c r="D589" s="292" t="s">
        <v>431</v>
      </c>
      <c r="E589" s="292"/>
      <c r="F589" s="292"/>
      <c r="G589" s="292" t="s">
        <v>381</v>
      </c>
      <c r="H589" s="296">
        <v>2023</v>
      </c>
      <c r="I589" s="297">
        <v>45000</v>
      </c>
      <c r="J589" s="297">
        <v>0</v>
      </c>
      <c r="K589" s="297">
        <v>0</v>
      </c>
      <c r="L589" s="79" t="s">
        <v>29</v>
      </c>
      <c r="M589" s="83">
        <f>M590+M591+M592+M593</f>
        <v>45000</v>
      </c>
      <c r="N589" s="298">
        <v>45000</v>
      </c>
      <c r="O589" s="175"/>
      <c r="P589" s="175"/>
      <c r="Q589" s="146"/>
    </row>
    <row r="590" spans="1:17" ht="16.5" customHeight="1">
      <c r="A590" s="228"/>
      <c r="B590" s="292"/>
      <c r="C590" s="292"/>
      <c r="D590" s="292"/>
      <c r="E590" s="292"/>
      <c r="F590" s="292"/>
      <c r="G590" s="292"/>
      <c r="H590" s="296"/>
      <c r="I590" s="297"/>
      <c r="J590" s="297"/>
      <c r="K590" s="297"/>
      <c r="L590" s="79" t="s">
        <v>30</v>
      </c>
      <c r="M590" s="82">
        <v>45000</v>
      </c>
      <c r="N590" s="298"/>
      <c r="O590" s="176"/>
      <c r="P590" s="173"/>
      <c r="Q590" s="147"/>
    </row>
    <row r="591" spans="1:17" ht="16.5" customHeight="1">
      <c r="A591" s="228"/>
      <c r="B591" s="292"/>
      <c r="C591" s="292"/>
      <c r="D591" s="292"/>
      <c r="E591" s="292"/>
      <c r="F591" s="292"/>
      <c r="G591" s="292"/>
      <c r="H591" s="243">
        <v>2023</v>
      </c>
      <c r="I591" s="297"/>
      <c r="J591" s="297"/>
      <c r="K591" s="297"/>
      <c r="L591" s="79" t="s">
        <v>31</v>
      </c>
      <c r="M591" s="82">
        <v>0</v>
      </c>
      <c r="N591" s="298"/>
      <c r="O591" s="176"/>
      <c r="P591" s="173"/>
      <c r="Q591" s="147"/>
    </row>
    <row r="592" spans="1:17" ht="16.5" customHeight="1">
      <c r="A592" s="228"/>
      <c r="B592" s="292"/>
      <c r="C592" s="292"/>
      <c r="D592" s="292"/>
      <c r="E592" s="292"/>
      <c r="F592" s="292"/>
      <c r="G592" s="292"/>
      <c r="H592" s="243"/>
      <c r="I592" s="297"/>
      <c r="J592" s="297"/>
      <c r="K592" s="297"/>
      <c r="L592" s="79" t="s">
        <v>32</v>
      </c>
      <c r="M592" s="82">
        <v>0</v>
      </c>
      <c r="N592" s="298"/>
      <c r="O592" s="176"/>
      <c r="P592" s="173"/>
      <c r="Q592" s="147"/>
    </row>
    <row r="593" spans="1:17" ht="16.5" customHeight="1">
      <c r="A593" s="229"/>
      <c r="B593" s="292"/>
      <c r="C593" s="292"/>
      <c r="D593" s="292"/>
      <c r="E593" s="292"/>
      <c r="F593" s="292"/>
      <c r="G593" s="292"/>
      <c r="H593" s="243"/>
      <c r="I593" s="297"/>
      <c r="J593" s="297"/>
      <c r="K593" s="297"/>
      <c r="L593" s="79" t="s">
        <v>33</v>
      </c>
      <c r="M593" s="82">
        <v>0</v>
      </c>
      <c r="N593" s="298"/>
      <c r="O593" s="177"/>
      <c r="P593" s="174"/>
      <c r="Q593" s="148"/>
    </row>
    <row r="594" spans="1:17" ht="16.5" customHeight="1">
      <c r="A594" s="227">
        <v>96</v>
      </c>
      <c r="B594" s="292">
        <v>85202</v>
      </c>
      <c r="C594" s="292">
        <v>6050</v>
      </c>
      <c r="D594" s="293" t="s">
        <v>382</v>
      </c>
      <c r="E594" s="293"/>
      <c r="F594" s="293"/>
      <c r="G594" s="242" t="s">
        <v>383</v>
      </c>
      <c r="H594" s="296">
        <v>2023</v>
      </c>
      <c r="I594" s="297">
        <v>46730</v>
      </c>
      <c r="J594" s="297">
        <v>0</v>
      </c>
      <c r="K594" s="297">
        <v>0</v>
      </c>
      <c r="L594" s="79" t="s">
        <v>29</v>
      </c>
      <c r="M594" s="83">
        <f>M595+M596+M597+M598</f>
        <v>46730</v>
      </c>
      <c r="N594" s="298">
        <v>46730</v>
      </c>
      <c r="O594" s="175"/>
      <c r="P594" s="175"/>
      <c r="Q594" s="156"/>
    </row>
    <row r="595" spans="1:17" ht="16.5" customHeight="1">
      <c r="A595" s="228"/>
      <c r="B595" s="292"/>
      <c r="C595" s="299"/>
      <c r="D595" s="293"/>
      <c r="E595" s="293"/>
      <c r="F595" s="293"/>
      <c r="G595" s="242"/>
      <c r="H595" s="296"/>
      <c r="I595" s="297"/>
      <c r="J595" s="297"/>
      <c r="K595" s="297"/>
      <c r="L595" s="79" t="s">
        <v>30</v>
      </c>
      <c r="M595" s="82">
        <v>46730</v>
      </c>
      <c r="N595" s="298"/>
      <c r="O595" s="176"/>
      <c r="P595" s="173"/>
      <c r="Q595" s="157"/>
    </row>
    <row r="596" spans="1:17" ht="16.5" customHeight="1">
      <c r="A596" s="228"/>
      <c r="B596" s="292"/>
      <c r="C596" s="299"/>
      <c r="D596" s="293"/>
      <c r="E596" s="293"/>
      <c r="F596" s="293"/>
      <c r="G596" s="242"/>
      <c r="H596" s="243">
        <v>2023</v>
      </c>
      <c r="I596" s="297"/>
      <c r="J596" s="297"/>
      <c r="K596" s="297"/>
      <c r="L596" s="79" t="s">
        <v>31</v>
      </c>
      <c r="M596" s="82">
        <v>0</v>
      </c>
      <c r="N596" s="298"/>
      <c r="O596" s="176"/>
      <c r="P596" s="173"/>
      <c r="Q596" s="157"/>
    </row>
    <row r="597" spans="1:17" ht="16.5" customHeight="1">
      <c r="A597" s="228"/>
      <c r="B597" s="292"/>
      <c r="C597" s="299"/>
      <c r="D597" s="293"/>
      <c r="E597" s="293"/>
      <c r="F597" s="293"/>
      <c r="G597" s="242"/>
      <c r="H597" s="243"/>
      <c r="I597" s="297"/>
      <c r="J597" s="297"/>
      <c r="K597" s="297"/>
      <c r="L597" s="79" t="s">
        <v>32</v>
      </c>
      <c r="M597" s="82">
        <v>0</v>
      </c>
      <c r="N597" s="298"/>
      <c r="O597" s="176"/>
      <c r="P597" s="173"/>
      <c r="Q597" s="157"/>
    </row>
    <row r="598" spans="1:17" ht="16.5" customHeight="1">
      <c r="A598" s="229"/>
      <c r="B598" s="292"/>
      <c r="C598" s="299"/>
      <c r="D598" s="293"/>
      <c r="E598" s="293"/>
      <c r="F598" s="293"/>
      <c r="G598" s="242"/>
      <c r="H598" s="243"/>
      <c r="I598" s="297"/>
      <c r="J598" s="297"/>
      <c r="K598" s="297"/>
      <c r="L598" s="79" t="s">
        <v>33</v>
      </c>
      <c r="M598" s="82">
        <v>0</v>
      </c>
      <c r="N598" s="298"/>
      <c r="O598" s="177"/>
      <c r="P598" s="174"/>
      <c r="Q598" s="158"/>
    </row>
    <row r="599" spans="1:17" ht="16.5" customHeight="1">
      <c r="A599" s="227">
        <v>97</v>
      </c>
      <c r="B599" s="292">
        <v>85202</v>
      </c>
      <c r="C599" s="292">
        <v>6060</v>
      </c>
      <c r="D599" s="293" t="s">
        <v>419</v>
      </c>
      <c r="E599" s="293"/>
      <c r="F599" s="293"/>
      <c r="G599" s="242" t="s">
        <v>383</v>
      </c>
      <c r="H599" s="296">
        <v>2023</v>
      </c>
      <c r="I599" s="297">
        <v>56250</v>
      </c>
      <c r="J599" s="297">
        <v>0</v>
      </c>
      <c r="K599" s="297">
        <v>0</v>
      </c>
      <c r="L599" s="79" t="s">
        <v>29</v>
      </c>
      <c r="M599" s="83">
        <f>M600+M601+M602+M603</f>
        <v>56250</v>
      </c>
      <c r="N599" s="298">
        <v>56250</v>
      </c>
      <c r="O599" s="175"/>
      <c r="P599" s="175"/>
      <c r="Q599" s="156"/>
    </row>
    <row r="600" spans="1:17" ht="16.5" customHeight="1">
      <c r="A600" s="228"/>
      <c r="B600" s="292"/>
      <c r="C600" s="299"/>
      <c r="D600" s="293"/>
      <c r="E600" s="293"/>
      <c r="F600" s="293"/>
      <c r="G600" s="242"/>
      <c r="H600" s="296"/>
      <c r="I600" s="297"/>
      <c r="J600" s="297"/>
      <c r="K600" s="297"/>
      <c r="L600" s="79" t="s">
        <v>30</v>
      </c>
      <c r="M600" s="82">
        <v>56250</v>
      </c>
      <c r="N600" s="298"/>
      <c r="O600" s="176"/>
      <c r="P600" s="173"/>
      <c r="Q600" s="157"/>
    </row>
    <row r="601" spans="1:17" ht="16.5" customHeight="1">
      <c r="A601" s="228"/>
      <c r="B601" s="292"/>
      <c r="C601" s="299"/>
      <c r="D601" s="293"/>
      <c r="E601" s="293"/>
      <c r="F601" s="293"/>
      <c r="G601" s="242"/>
      <c r="H601" s="243">
        <v>2023</v>
      </c>
      <c r="I601" s="297"/>
      <c r="J601" s="297"/>
      <c r="K601" s="297"/>
      <c r="L601" s="79" t="s">
        <v>31</v>
      </c>
      <c r="M601" s="82">
        <v>0</v>
      </c>
      <c r="N601" s="298"/>
      <c r="O601" s="176"/>
      <c r="P601" s="173"/>
      <c r="Q601" s="157"/>
    </row>
    <row r="602" spans="1:17" ht="16.5" customHeight="1">
      <c r="A602" s="228"/>
      <c r="B602" s="292"/>
      <c r="C602" s="299"/>
      <c r="D602" s="293"/>
      <c r="E602" s="293"/>
      <c r="F602" s="293"/>
      <c r="G602" s="242"/>
      <c r="H602" s="243"/>
      <c r="I602" s="297"/>
      <c r="J602" s="297"/>
      <c r="K602" s="297"/>
      <c r="L602" s="79" t="s">
        <v>32</v>
      </c>
      <c r="M602" s="82">
        <v>0</v>
      </c>
      <c r="N602" s="298"/>
      <c r="O602" s="176"/>
      <c r="P602" s="173"/>
      <c r="Q602" s="157"/>
    </row>
    <row r="603" spans="1:17" ht="16.5" customHeight="1">
      <c r="A603" s="229"/>
      <c r="B603" s="292"/>
      <c r="C603" s="299"/>
      <c r="D603" s="293"/>
      <c r="E603" s="293"/>
      <c r="F603" s="293"/>
      <c r="G603" s="242"/>
      <c r="H603" s="243"/>
      <c r="I603" s="297"/>
      <c r="J603" s="297"/>
      <c r="K603" s="297"/>
      <c r="L603" s="79" t="s">
        <v>33</v>
      </c>
      <c r="M603" s="82">
        <v>0</v>
      </c>
      <c r="N603" s="298"/>
      <c r="O603" s="177"/>
      <c r="P603" s="174"/>
      <c r="Q603" s="158"/>
    </row>
    <row r="604" spans="1:17" ht="16.5" customHeight="1">
      <c r="A604" s="227">
        <v>98</v>
      </c>
      <c r="B604" s="292">
        <v>85202</v>
      </c>
      <c r="C604" s="292">
        <v>6060</v>
      </c>
      <c r="D604" s="293" t="s">
        <v>394</v>
      </c>
      <c r="E604" s="293"/>
      <c r="F604" s="293"/>
      <c r="G604" s="242" t="s">
        <v>383</v>
      </c>
      <c r="H604" s="296">
        <v>2022</v>
      </c>
      <c r="I604" s="297">
        <v>120000</v>
      </c>
      <c r="J604" s="297">
        <v>0</v>
      </c>
      <c r="K604" s="297">
        <v>0</v>
      </c>
      <c r="L604" s="79" t="s">
        <v>29</v>
      </c>
      <c r="M604" s="83">
        <f>M605+M606+M607+M608</f>
        <v>120000</v>
      </c>
      <c r="N604" s="298">
        <v>120000</v>
      </c>
      <c r="O604" s="175"/>
      <c r="P604" s="175"/>
      <c r="Q604" s="156"/>
    </row>
    <row r="605" spans="1:17" ht="16.5" customHeight="1">
      <c r="A605" s="228"/>
      <c r="B605" s="292"/>
      <c r="C605" s="299"/>
      <c r="D605" s="293"/>
      <c r="E605" s="293"/>
      <c r="F605" s="293"/>
      <c r="G605" s="242"/>
      <c r="H605" s="296"/>
      <c r="I605" s="297"/>
      <c r="J605" s="297"/>
      <c r="K605" s="297"/>
      <c r="L605" s="79" t="s">
        <v>30</v>
      </c>
      <c r="M605" s="82">
        <v>0</v>
      </c>
      <c r="N605" s="298"/>
      <c r="O605" s="176"/>
      <c r="P605" s="173"/>
      <c r="Q605" s="157"/>
    </row>
    <row r="606" spans="1:17" ht="16.5" customHeight="1">
      <c r="A606" s="228"/>
      <c r="B606" s="292"/>
      <c r="C606" s="299"/>
      <c r="D606" s="293"/>
      <c r="E606" s="293"/>
      <c r="F606" s="293"/>
      <c r="G606" s="242"/>
      <c r="H606" s="243">
        <v>2023</v>
      </c>
      <c r="I606" s="297"/>
      <c r="J606" s="297"/>
      <c r="K606" s="297"/>
      <c r="L606" s="79" t="s">
        <v>31</v>
      </c>
      <c r="M606" s="82">
        <v>0</v>
      </c>
      <c r="N606" s="298"/>
      <c r="O606" s="176"/>
      <c r="P606" s="173"/>
      <c r="Q606" s="157"/>
    </row>
    <row r="607" spans="1:17" ht="16.5" customHeight="1">
      <c r="A607" s="228"/>
      <c r="B607" s="292"/>
      <c r="C607" s="299"/>
      <c r="D607" s="293"/>
      <c r="E607" s="293"/>
      <c r="F607" s="293"/>
      <c r="G607" s="242"/>
      <c r="H607" s="243"/>
      <c r="I607" s="297"/>
      <c r="J607" s="297"/>
      <c r="K607" s="297"/>
      <c r="L607" s="79" t="s">
        <v>32</v>
      </c>
      <c r="M607" s="82">
        <v>0</v>
      </c>
      <c r="N607" s="298"/>
      <c r="O607" s="176"/>
      <c r="P607" s="173"/>
      <c r="Q607" s="157"/>
    </row>
    <row r="608" spans="1:17" ht="16.5" customHeight="1">
      <c r="A608" s="229"/>
      <c r="B608" s="292"/>
      <c r="C608" s="299"/>
      <c r="D608" s="293"/>
      <c r="E608" s="293"/>
      <c r="F608" s="293"/>
      <c r="G608" s="242"/>
      <c r="H608" s="243"/>
      <c r="I608" s="297"/>
      <c r="J608" s="297"/>
      <c r="K608" s="297"/>
      <c r="L608" s="79" t="s">
        <v>395</v>
      </c>
      <c r="M608" s="82">
        <v>120000</v>
      </c>
      <c r="N608" s="298"/>
      <c r="O608" s="177"/>
      <c r="P608" s="174"/>
      <c r="Q608" s="158"/>
    </row>
    <row r="609" spans="1:17" ht="16.5" customHeight="1">
      <c r="A609" s="200" t="s">
        <v>420</v>
      </c>
      <c r="B609" s="215">
        <v>85202</v>
      </c>
      <c r="C609" s="215">
        <v>6060</v>
      </c>
      <c r="D609" s="411" t="s">
        <v>394</v>
      </c>
      <c r="E609" s="411"/>
      <c r="F609" s="411"/>
      <c r="G609" s="215" t="s">
        <v>383</v>
      </c>
      <c r="H609" s="246">
        <v>2023</v>
      </c>
      <c r="I609" s="245">
        <v>270000</v>
      </c>
      <c r="J609" s="245">
        <v>0</v>
      </c>
      <c r="K609" s="245">
        <v>0</v>
      </c>
      <c r="L609" s="90" t="s">
        <v>29</v>
      </c>
      <c r="M609" s="92">
        <f>M610+M611+M612+M613</f>
        <v>270000</v>
      </c>
      <c r="N609" s="317">
        <v>270000</v>
      </c>
      <c r="O609" s="169"/>
      <c r="P609" s="169"/>
      <c r="Q609" s="159"/>
    </row>
    <row r="610" spans="1:17" ht="16.5" customHeight="1">
      <c r="A610" s="201"/>
      <c r="B610" s="215"/>
      <c r="C610" s="334"/>
      <c r="D610" s="411"/>
      <c r="E610" s="411"/>
      <c r="F610" s="411"/>
      <c r="G610" s="215"/>
      <c r="H610" s="246"/>
      <c r="I610" s="245"/>
      <c r="J610" s="245"/>
      <c r="K610" s="245"/>
      <c r="L610" s="90" t="s">
        <v>30</v>
      </c>
      <c r="M610" s="91">
        <v>135000</v>
      </c>
      <c r="N610" s="317"/>
      <c r="O610" s="170"/>
      <c r="P610" s="173"/>
      <c r="Q610" s="157"/>
    </row>
    <row r="611" spans="1:17" ht="16.5" customHeight="1">
      <c r="A611" s="201"/>
      <c r="B611" s="215"/>
      <c r="C611" s="334"/>
      <c r="D611" s="411"/>
      <c r="E611" s="411"/>
      <c r="F611" s="411"/>
      <c r="G611" s="215"/>
      <c r="H611" s="244">
        <v>2023</v>
      </c>
      <c r="I611" s="245"/>
      <c r="J611" s="245"/>
      <c r="K611" s="245"/>
      <c r="L611" s="90" t="s">
        <v>31</v>
      </c>
      <c r="M611" s="91">
        <v>0</v>
      </c>
      <c r="N611" s="317"/>
      <c r="O611" s="170"/>
      <c r="P611" s="173"/>
      <c r="Q611" s="157"/>
    </row>
    <row r="612" spans="1:17" ht="16.5" customHeight="1">
      <c r="A612" s="201"/>
      <c r="B612" s="215"/>
      <c r="C612" s="334"/>
      <c r="D612" s="411"/>
      <c r="E612" s="411"/>
      <c r="F612" s="411"/>
      <c r="G612" s="215"/>
      <c r="H612" s="244"/>
      <c r="I612" s="245"/>
      <c r="J612" s="245"/>
      <c r="K612" s="245"/>
      <c r="L612" s="90" t="s">
        <v>32</v>
      </c>
      <c r="M612" s="91">
        <v>0</v>
      </c>
      <c r="N612" s="317"/>
      <c r="O612" s="170"/>
      <c r="P612" s="173"/>
      <c r="Q612" s="157"/>
    </row>
    <row r="613" spans="1:17" ht="16.5" customHeight="1">
      <c r="A613" s="202"/>
      <c r="B613" s="215"/>
      <c r="C613" s="334"/>
      <c r="D613" s="411"/>
      <c r="E613" s="411"/>
      <c r="F613" s="411"/>
      <c r="G613" s="215"/>
      <c r="H613" s="244"/>
      <c r="I613" s="245"/>
      <c r="J613" s="245"/>
      <c r="K613" s="245"/>
      <c r="L613" s="90" t="s">
        <v>395</v>
      </c>
      <c r="M613" s="91">
        <v>135000</v>
      </c>
      <c r="N613" s="317"/>
      <c r="O613" s="171"/>
      <c r="P613" s="174"/>
      <c r="Q613" s="158"/>
    </row>
    <row r="614" spans="1:17" ht="16.5" customHeight="1">
      <c r="A614" s="227">
        <v>99</v>
      </c>
      <c r="B614" s="292">
        <v>85202</v>
      </c>
      <c r="C614" s="292">
        <v>6050</v>
      </c>
      <c r="D614" s="292" t="s">
        <v>385</v>
      </c>
      <c r="E614" s="292"/>
      <c r="F614" s="292"/>
      <c r="G614" s="242" t="s">
        <v>384</v>
      </c>
      <c r="H614" s="296">
        <v>2023</v>
      </c>
      <c r="I614" s="297">
        <v>20000</v>
      </c>
      <c r="J614" s="297">
        <v>0</v>
      </c>
      <c r="K614" s="297">
        <v>0</v>
      </c>
      <c r="L614" s="79" t="s">
        <v>29</v>
      </c>
      <c r="M614" s="83">
        <f>M615+M616+M617+M618</f>
        <v>20000</v>
      </c>
      <c r="N614" s="199">
        <v>20000</v>
      </c>
      <c r="O614" s="175"/>
      <c r="P614" s="175"/>
      <c r="Q614" s="146"/>
    </row>
    <row r="615" spans="1:17" ht="16.5" customHeight="1">
      <c r="A615" s="228"/>
      <c r="B615" s="292"/>
      <c r="C615" s="292"/>
      <c r="D615" s="292"/>
      <c r="E615" s="292"/>
      <c r="F615" s="292"/>
      <c r="G615" s="242"/>
      <c r="H615" s="296"/>
      <c r="I615" s="297"/>
      <c r="J615" s="297"/>
      <c r="K615" s="297"/>
      <c r="L615" s="79" t="s">
        <v>30</v>
      </c>
      <c r="M615" s="82">
        <v>20000</v>
      </c>
      <c r="N615" s="199"/>
      <c r="O615" s="176"/>
      <c r="P615" s="173"/>
      <c r="Q615" s="147"/>
    </row>
    <row r="616" spans="1:17" ht="16.5" customHeight="1">
      <c r="A616" s="228"/>
      <c r="B616" s="292"/>
      <c r="C616" s="292"/>
      <c r="D616" s="292"/>
      <c r="E616" s="292"/>
      <c r="F616" s="292"/>
      <c r="G616" s="242"/>
      <c r="H616" s="243">
        <v>2023</v>
      </c>
      <c r="I616" s="297"/>
      <c r="J616" s="297"/>
      <c r="K616" s="297"/>
      <c r="L616" s="79" t="s">
        <v>31</v>
      </c>
      <c r="M616" s="82">
        <v>0</v>
      </c>
      <c r="N616" s="199"/>
      <c r="O616" s="176"/>
      <c r="P616" s="173"/>
      <c r="Q616" s="147"/>
    </row>
    <row r="617" spans="1:17" ht="16.5" customHeight="1">
      <c r="A617" s="228"/>
      <c r="B617" s="292"/>
      <c r="C617" s="292"/>
      <c r="D617" s="292"/>
      <c r="E617" s="292"/>
      <c r="F617" s="292"/>
      <c r="G617" s="242"/>
      <c r="H617" s="243"/>
      <c r="I617" s="297"/>
      <c r="J617" s="297"/>
      <c r="K617" s="297"/>
      <c r="L617" s="79" t="s">
        <v>32</v>
      </c>
      <c r="M617" s="82">
        <v>0</v>
      </c>
      <c r="N617" s="199"/>
      <c r="O617" s="176"/>
      <c r="P617" s="173"/>
      <c r="Q617" s="147"/>
    </row>
    <row r="618" spans="1:17" ht="16.5" customHeight="1">
      <c r="A618" s="229"/>
      <c r="B618" s="292"/>
      <c r="C618" s="292"/>
      <c r="D618" s="292"/>
      <c r="E618" s="292"/>
      <c r="F618" s="292"/>
      <c r="G618" s="242"/>
      <c r="H618" s="243"/>
      <c r="I618" s="297"/>
      <c r="J618" s="297"/>
      <c r="K618" s="297"/>
      <c r="L618" s="79" t="s">
        <v>395</v>
      </c>
      <c r="M618" s="82">
        <v>0</v>
      </c>
      <c r="N618" s="199"/>
      <c r="O618" s="177"/>
      <c r="P618" s="174"/>
      <c r="Q618" s="148"/>
    </row>
    <row r="619" spans="1:17" ht="16.5" customHeight="1">
      <c r="A619" s="200" t="s">
        <v>421</v>
      </c>
      <c r="B619" s="215">
        <v>85202</v>
      </c>
      <c r="C619" s="215">
        <v>6060</v>
      </c>
      <c r="D619" s="215" t="s">
        <v>422</v>
      </c>
      <c r="E619" s="215"/>
      <c r="F619" s="215"/>
      <c r="G619" s="215" t="s">
        <v>384</v>
      </c>
      <c r="H619" s="246">
        <v>2023</v>
      </c>
      <c r="I619" s="245">
        <v>249690</v>
      </c>
      <c r="J619" s="245">
        <v>0</v>
      </c>
      <c r="K619" s="245">
        <v>0</v>
      </c>
      <c r="L619" s="90" t="s">
        <v>29</v>
      </c>
      <c r="M619" s="92">
        <f>M620+M621+M622+M623</f>
        <v>249690</v>
      </c>
      <c r="N619" s="407">
        <v>249690</v>
      </c>
      <c r="O619" s="169"/>
      <c r="P619" s="169"/>
      <c r="Q619" s="152"/>
    </row>
    <row r="620" spans="1:17" ht="16.5" customHeight="1">
      <c r="A620" s="201"/>
      <c r="B620" s="215"/>
      <c r="C620" s="215"/>
      <c r="D620" s="215"/>
      <c r="E620" s="215"/>
      <c r="F620" s="215"/>
      <c r="G620" s="215"/>
      <c r="H620" s="246"/>
      <c r="I620" s="245"/>
      <c r="J620" s="245"/>
      <c r="K620" s="245"/>
      <c r="L620" s="90" t="s">
        <v>30</v>
      </c>
      <c r="M620" s="91">
        <v>114690</v>
      </c>
      <c r="N620" s="407"/>
      <c r="O620" s="170"/>
      <c r="P620" s="173"/>
      <c r="Q620" s="147"/>
    </row>
    <row r="621" spans="1:17" ht="16.5" customHeight="1">
      <c r="A621" s="201"/>
      <c r="B621" s="215"/>
      <c r="C621" s="215"/>
      <c r="D621" s="215"/>
      <c r="E621" s="215"/>
      <c r="F621" s="215"/>
      <c r="G621" s="215"/>
      <c r="H621" s="244">
        <v>2023</v>
      </c>
      <c r="I621" s="245"/>
      <c r="J621" s="245"/>
      <c r="K621" s="245"/>
      <c r="L621" s="90" t="s">
        <v>31</v>
      </c>
      <c r="M621" s="91">
        <v>0</v>
      </c>
      <c r="N621" s="407"/>
      <c r="O621" s="170"/>
      <c r="P621" s="173"/>
      <c r="Q621" s="147"/>
    </row>
    <row r="622" spans="1:17" ht="16.5" customHeight="1">
      <c r="A622" s="201"/>
      <c r="B622" s="215"/>
      <c r="C622" s="215"/>
      <c r="D622" s="215"/>
      <c r="E622" s="215"/>
      <c r="F622" s="215"/>
      <c r="G622" s="215"/>
      <c r="H622" s="244"/>
      <c r="I622" s="245"/>
      <c r="J622" s="245"/>
      <c r="K622" s="245"/>
      <c r="L622" s="90" t="s">
        <v>32</v>
      </c>
      <c r="M622" s="91">
        <v>0</v>
      </c>
      <c r="N622" s="407"/>
      <c r="O622" s="170"/>
      <c r="P622" s="173"/>
      <c r="Q622" s="147"/>
    </row>
    <row r="623" spans="1:17" ht="16.5" customHeight="1">
      <c r="A623" s="202"/>
      <c r="B623" s="215"/>
      <c r="C623" s="215"/>
      <c r="D623" s="215"/>
      <c r="E623" s="215"/>
      <c r="F623" s="215"/>
      <c r="G623" s="215"/>
      <c r="H623" s="244"/>
      <c r="I623" s="245"/>
      <c r="J623" s="245"/>
      <c r="K623" s="245"/>
      <c r="L623" s="90" t="s">
        <v>33</v>
      </c>
      <c r="M623" s="91">
        <v>135000</v>
      </c>
      <c r="N623" s="407"/>
      <c r="O623" s="171"/>
      <c r="P623" s="174"/>
      <c r="Q623" s="148"/>
    </row>
    <row r="624" spans="1:17" ht="16.5" customHeight="1">
      <c r="A624" s="200" t="s">
        <v>442</v>
      </c>
      <c r="B624" s="215">
        <v>85202</v>
      </c>
      <c r="C624" s="215">
        <v>6050</v>
      </c>
      <c r="D624" s="215" t="s">
        <v>443</v>
      </c>
      <c r="E624" s="215"/>
      <c r="F624" s="215"/>
      <c r="G624" s="215" t="s">
        <v>384</v>
      </c>
      <c r="H624" s="246">
        <v>2023</v>
      </c>
      <c r="I624" s="245">
        <v>34416</v>
      </c>
      <c r="J624" s="245">
        <v>0</v>
      </c>
      <c r="K624" s="245">
        <v>0</v>
      </c>
      <c r="L624" s="90" t="s">
        <v>29</v>
      </c>
      <c r="M624" s="92">
        <f>M625+M626+M627+M628</f>
        <v>34416</v>
      </c>
      <c r="N624" s="407">
        <v>34416</v>
      </c>
      <c r="O624" s="169"/>
      <c r="P624" s="169"/>
      <c r="Q624" s="152"/>
    </row>
    <row r="625" spans="1:17" ht="16.5" customHeight="1">
      <c r="A625" s="201"/>
      <c r="B625" s="215"/>
      <c r="C625" s="215"/>
      <c r="D625" s="215"/>
      <c r="E625" s="215"/>
      <c r="F625" s="215"/>
      <c r="G625" s="215"/>
      <c r="H625" s="246"/>
      <c r="I625" s="245"/>
      <c r="J625" s="245"/>
      <c r="K625" s="245"/>
      <c r="L625" s="90" t="s">
        <v>30</v>
      </c>
      <c r="M625" s="91">
        <v>34416</v>
      </c>
      <c r="N625" s="407"/>
      <c r="O625" s="170"/>
      <c r="P625" s="173"/>
      <c r="Q625" s="147"/>
    </row>
    <row r="626" spans="1:17" ht="16.5" customHeight="1">
      <c r="A626" s="201"/>
      <c r="B626" s="215"/>
      <c r="C626" s="215"/>
      <c r="D626" s="215"/>
      <c r="E626" s="215"/>
      <c r="F626" s="215"/>
      <c r="G626" s="215"/>
      <c r="H626" s="244">
        <v>2023</v>
      </c>
      <c r="I626" s="245"/>
      <c r="J626" s="245"/>
      <c r="K626" s="245"/>
      <c r="L626" s="90" t="s">
        <v>31</v>
      </c>
      <c r="M626" s="91">
        <v>0</v>
      </c>
      <c r="N626" s="407"/>
      <c r="O626" s="170"/>
      <c r="P626" s="173"/>
      <c r="Q626" s="147"/>
    </row>
    <row r="627" spans="1:17" ht="16.5" customHeight="1">
      <c r="A627" s="201"/>
      <c r="B627" s="215"/>
      <c r="C627" s="215"/>
      <c r="D627" s="215"/>
      <c r="E627" s="215"/>
      <c r="F627" s="215"/>
      <c r="G627" s="215"/>
      <c r="H627" s="244"/>
      <c r="I627" s="245"/>
      <c r="J627" s="245"/>
      <c r="K627" s="245"/>
      <c r="L627" s="90" t="s">
        <v>32</v>
      </c>
      <c r="M627" s="91">
        <v>0</v>
      </c>
      <c r="N627" s="407"/>
      <c r="O627" s="170"/>
      <c r="P627" s="173"/>
      <c r="Q627" s="147"/>
    </row>
    <row r="628" spans="1:17" ht="16.5" customHeight="1">
      <c r="A628" s="202"/>
      <c r="B628" s="215"/>
      <c r="C628" s="215"/>
      <c r="D628" s="215"/>
      <c r="E628" s="215"/>
      <c r="F628" s="215"/>
      <c r="G628" s="215"/>
      <c r="H628" s="244"/>
      <c r="I628" s="245"/>
      <c r="J628" s="245"/>
      <c r="K628" s="245"/>
      <c r="L628" s="90" t="s">
        <v>33</v>
      </c>
      <c r="M628" s="91">
        <v>0</v>
      </c>
      <c r="N628" s="407"/>
      <c r="O628" s="171"/>
      <c r="P628" s="174"/>
      <c r="Q628" s="148"/>
    </row>
    <row r="629" spans="1:17" ht="16.5" customHeight="1">
      <c r="A629" s="227">
        <v>100</v>
      </c>
      <c r="B629" s="292">
        <v>85202</v>
      </c>
      <c r="C629" s="292">
        <v>6060</v>
      </c>
      <c r="D629" s="293" t="s">
        <v>432</v>
      </c>
      <c r="E629" s="293"/>
      <c r="F629" s="293"/>
      <c r="G629" s="242" t="s">
        <v>386</v>
      </c>
      <c r="H629" s="296">
        <v>2023</v>
      </c>
      <c r="I629" s="297">
        <v>61377</v>
      </c>
      <c r="J629" s="297">
        <v>0</v>
      </c>
      <c r="K629" s="297">
        <v>0</v>
      </c>
      <c r="L629" s="79" t="s">
        <v>29</v>
      </c>
      <c r="M629" s="83">
        <f>M630+M631+M632+M633</f>
        <v>61377</v>
      </c>
      <c r="N629" s="199">
        <v>61377</v>
      </c>
      <c r="O629" s="175"/>
      <c r="P629" s="175"/>
      <c r="Q629" s="146"/>
    </row>
    <row r="630" spans="1:17" ht="16.5" customHeight="1">
      <c r="A630" s="228"/>
      <c r="B630" s="292"/>
      <c r="C630" s="292"/>
      <c r="D630" s="293"/>
      <c r="E630" s="293"/>
      <c r="F630" s="293"/>
      <c r="G630" s="242"/>
      <c r="H630" s="296"/>
      <c r="I630" s="297"/>
      <c r="J630" s="297"/>
      <c r="K630" s="297"/>
      <c r="L630" s="79" t="s">
        <v>30</v>
      </c>
      <c r="M630" s="82">
        <v>61377</v>
      </c>
      <c r="N630" s="199"/>
      <c r="O630" s="173"/>
      <c r="P630" s="173"/>
      <c r="Q630" s="147"/>
    </row>
    <row r="631" spans="1:17" ht="16.5" customHeight="1">
      <c r="A631" s="228"/>
      <c r="B631" s="292"/>
      <c r="C631" s="292"/>
      <c r="D631" s="293"/>
      <c r="E631" s="293"/>
      <c r="F631" s="293"/>
      <c r="G631" s="242"/>
      <c r="H631" s="243">
        <v>2023</v>
      </c>
      <c r="I631" s="297"/>
      <c r="J631" s="297"/>
      <c r="K631" s="297"/>
      <c r="L631" s="79" t="s">
        <v>31</v>
      </c>
      <c r="M631" s="82">
        <v>0</v>
      </c>
      <c r="N631" s="199"/>
      <c r="O631" s="173"/>
      <c r="P631" s="173"/>
      <c r="Q631" s="147"/>
    </row>
    <row r="632" spans="1:17" ht="16.5" customHeight="1">
      <c r="A632" s="228"/>
      <c r="B632" s="292"/>
      <c r="C632" s="292"/>
      <c r="D632" s="293"/>
      <c r="E632" s="293"/>
      <c r="F632" s="293"/>
      <c r="G632" s="242"/>
      <c r="H632" s="243"/>
      <c r="I632" s="297"/>
      <c r="J632" s="297"/>
      <c r="K632" s="297"/>
      <c r="L632" s="79" t="s">
        <v>32</v>
      </c>
      <c r="M632" s="82">
        <v>0</v>
      </c>
      <c r="N632" s="199"/>
      <c r="O632" s="173"/>
      <c r="P632" s="173"/>
      <c r="Q632" s="147"/>
    </row>
    <row r="633" spans="1:17" ht="16.5" customHeight="1">
      <c r="A633" s="229"/>
      <c r="B633" s="230"/>
      <c r="C633" s="230"/>
      <c r="D633" s="294"/>
      <c r="E633" s="294"/>
      <c r="F633" s="294"/>
      <c r="G633" s="295"/>
      <c r="H633" s="253"/>
      <c r="I633" s="249"/>
      <c r="J633" s="249"/>
      <c r="K633" s="249"/>
      <c r="L633" s="84" t="s">
        <v>33</v>
      </c>
      <c r="M633" s="85">
        <v>0</v>
      </c>
      <c r="N633" s="252"/>
      <c r="O633" s="174"/>
      <c r="P633" s="174"/>
      <c r="Q633" s="148"/>
    </row>
    <row r="634" spans="1:17" ht="16.5" customHeight="1">
      <c r="A634" s="227" t="s">
        <v>458</v>
      </c>
      <c r="B634" s="292">
        <v>85202</v>
      </c>
      <c r="C634" s="292">
        <v>6050</v>
      </c>
      <c r="D634" s="293" t="s">
        <v>459</v>
      </c>
      <c r="E634" s="293"/>
      <c r="F634" s="293"/>
      <c r="G634" s="242" t="s">
        <v>386</v>
      </c>
      <c r="H634" s="296">
        <v>2023</v>
      </c>
      <c r="I634" s="297">
        <v>33210</v>
      </c>
      <c r="J634" s="297">
        <v>0</v>
      </c>
      <c r="K634" s="297">
        <v>0</v>
      </c>
      <c r="L634" s="79" t="s">
        <v>29</v>
      </c>
      <c r="M634" s="83">
        <f>M635+M636+M637+M638</f>
        <v>33210</v>
      </c>
      <c r="N634" s="199">
        <v>33210</v>
      </c>
      <c r="O634" s="175"/>
      <c r="P634" s="175"/>
      <c r="Q634" s="146"/>
    </row>
    <row r="635" spans="1:17" ht="16.5" customHeight="1">
      <c r="A635" s="228"/>
      <c r="B635" s="292"/>
      <c r="C635" s="292"/>
      <c r="D635" s="293"/>
      <c r="E635" s="293"/>
      <c r="F635" s="293"/>
      <c r="G635" s="242"/>
      <c r="H635" s="296"/>
      <c r="I635" s="297"/>
      <c r="J635" s="297"/>
      <c r="K635" s="297"/>
      <c r="L635" s="79" t="s">
        <v>30</v>
      </c>
      <c r="M635" s="82">
        <v>33210</v>
      </c>
      <c r="N635" s="199"/>
      <c r="O635" s="173"/>
      <c r="P635" s="173"/>
      <c r="Q635" s="147"/>
    </row>
    <row r="636" spans="1:17" ht="16.5" customHeight="1">
      <c r="A636" s="228"/>
      <c r="B636" s="292"/>
      <c r="C636" s="292"/>
      <c r="D636" s="293"/>
      <c r="E636" s="293"/>
      <c r="F636" s="293"/>
      <c r="G636" s="242"/>
      <c r="H636" s="243">
        <v>2024</v>
      </c>
      <c r="I636" s="297"/>
      <c r="J636" s="297"/>
      <c r="K636" s="297"/>
      <c r="L636" s="79" t="s">
        <v>31</v>
      </c>
      <c r="M636" s="82">
        <v>0</v>
      </c>
      <c r="N636" s="199"/>
      <c r="O636" s="173"/>
      <c r="P636" s="173"/>
      <c r="Q636" s="147"/>
    </row>
    <row r="637" spans="1:17" ht="16.5" customHeight="1">
      <c r="A637" s="228"/>
      <c r="B637" s="292"/>
      <c r="C637" s="292"/>
      <c r="D637" s="293"/>
      <c r="E637" s="293"/>
      <c r="F637" s="293"/>
      <c r="G637" s="242"/>
      <c r="H637" s="243"/>
      <c r="I637" s="297"/>
      <c r="J637" s="297"/>
      <c r="K637" s="297"/>
      <c r="L637" s="79" t="s">
        <v>32</v>
      </c>
      <c r="M637" s="82">
        <v>0</v>
      </c>
      <c r="N637" s="199"/>
      <c r="O637" s="173"/>
      <c r="P637" s="173"/>
      <c r="Q637" s="147"/>
    </row>
    <row r="638" spans="1:17" ht="16.5" customHeight="1">
      <c r="A638" s="229"/>
      <c r="B638" s="230"/>
      <c r="C638" s="230"/>
      <c r="D638" s="294"/>
      <c r="E638" s="294"/>
      <c r="F638" s="294"/>
      <c r="G638" s="295"/>
      <c r="H638" s="253"/>
      <c r="I638" s="249"/>
      <c r="J638" s="249"/>
      <c r="K638" s="249"/>
      <c r="L638" s="84" t="s">
        <v>33</v>
      </c>
      <c r="M638" s="85">
        <v>0</v>
      </c>
      <c r="N638" s="252"/>
      <c r="O638" s="174"/>
      <c r="P638" s="174"/>
      <c r="Q638" s="148"/>
    </row>
    <row r="639" spans="1:17" ht="16.5" customHeight="1">
      <c r="A639" s="290" t="s">
        <v>398</v>
      </c>
      <c r="B639" s="290"/>
      <c r="C639" s="290"/>
      <c r="D639" s="290"/>
      <c r="E639" s="290"/>
      <c r="F639" s="290"/>
      <c r="G639" s="290"/>
      <c r="H639" s="290"/>
      <c r="I639" s="291">
        <f>I654+I649+I644+I659+I664</f>
        <v>1644705</v>
      </c>
      <c r="J639" s="291">
        <f>J654+J649+J644+J659+J664</f>
        <v>573523</v>
      </c>
      <c r="K639" s="291">
        <f>K654+K649+K644+K659+K664</f>
        <v>0</v>
      </c>
      <c r="L639" s="86" t="s">
        <v>29</v>
      </c>
      <c r="M639" s="87">
        <f>M644+M649+M654+M659+M664</f>
        <v>1071182</v>
      </c>
      <c r="N639" s="291">
        <f>N644+N649+N654+N659+N664</f>
        <v>1071182</v>
      </c>
      <c r="O639" s="178"/>
      <c r="P639" s="178"/>
      <c r="Q639" s="149"/>
    </row>
    <row r="640" spans="1:17" ht="16.5" customHeight="1">
      <c r="A640" s="290"/>
      <c r="B640" s="290"/>
      <c r="C640" s="290"/>
      <c r="D640" s="290"/>
      <c r="E640" s="290"/>
      <c r="F640" s="290"/>
      <c r="G640" s="290"/>
      <c r="H640" s="290"/>
      <c r="I640" s="291"/>
      <c r="J640" s="291"/>
      <c r="K640" s="291"/>
      <c r="L640" s="80" t="s">
        <v>30</v>
      </c>
      <c r="M640" s="87">
        <f>M645+M655+M650+M660+M665</f>
        <v>1071182</v>
      </c>
      <c r="N640" s="291"/>
      <c r="O640" s="173"/>
      <c r="P640" s="173"/>
      <c r="Q640" s="150"/>
    </row>
    <row r="641" spans="1:17" ht="16.5" customHeight="1">
      <c r="A641" s="290"/>
      <c r="B641" s="290"/>
      <c r="C641" s="290"/>
      <c r="D641" s="290"/>
      <c r="E641" s="290"/>
      <c r="F641" s="290"/>
      <c r="G641" s="290"/>
      <c r="H641" s="290"/>
      <c r="I641" s="291"/>
      <c r="J641" s="291"/>
      <c r="K641" s="291"/>
      <c r="L641" s="80" t="s">
        <v>31</v>
      </c>
      <c r="M641" s="87">
        <f>M646+M656+M651+M661+M666</f>
        <v>0</v>
      </c>
      <c r="N641" s="291"/>
      <c r="O641" s="173"/>
      <c r="P641" s="173"/>
      <c r="Q641" s="150"/>
    </row>
    <row r="642" spans="1:17" ht="16.5" customHeight="1">
      <c r="A642" s="290"/>
      <c r="B642" s="290"/>
      <c r="C642" s="290"/>
      <c r="D642" s="290"/>
      <c r="E642" s="290"/>
      <c r="F642" s="290"/>
      <c r="G642" s="290"/>
      <c r="H642" s="290"/>
      <c r="I642" s="291"/>
      <c r="J642" s="291"/>
      <c r="K642" s="291"/>
      <c r="L642" s="80" t="s">
        <v>32</v>
      </c>
      <c r="M642" s="87">
        <f>M647+M657+M652+M662+M667</f>
        <v>0</v>
      </c>
      <c r="N642" s="291"/>
      <c r="O642" s="173"/>
      <c r="P642" s="173"/>
      <c r="Q642" s="150"/>
    </row>
    <row r="643" spans="1:17" ht="16.5" customHeight="1">
      <c r="A643" s="290"/>
      <c r="B643" s="290"/>
      <c r="C643" s="290"/>
      <c r="D643" s="290"/>
      <c r="E643" s="290"/>
      <c r="F643" s="290"/>
      <c r="G643" s="290"/>
      <c r="H643" s="290"/>
      <c r="I643" s="291"/>
      <c r="J643" s="291"/>
      <c r="K643" s="291"/>
      <c r="L643" s="80" t="s">
        <v>33</v>
      </c>
      <c r="M643" s="87">
        <f>M648+M658+M653+M663+M668</f>
        <v>0</v>
      </c>
      <c r="N643" s="291"/>
      <c r="O643" s="174"/>
      <c r="P643" s="174"/>
      <c r="Q643" s="151"/>
    </row>
    <row r="644" spans="1:17" ht="16.5" customHeight="1">
      <c r="A644" s="227">
        <v>101</v>
      </c>
      <c r="B644" s="230">
        <v>85510</v>
      </c>
      <c r="C644" s="230">
        <v>6050</v>
      </c>
      <c r="D644" s="233" t="s">
        <v>433</v>
      </c>
      <c r="E644" s="234"/>
      <c r="F644" s="235"/>
      <c r="G644" s="242" t="s">
        <v>387</v>
      </c>
      <c r="H644" s="247">
        <v>2023</v>
      </c>
      <c r="I644" s="249">
        <v>60000</v>
      </c>
      <c r="J644" s="249">
        <v>0</v>
      </c>
      <c r="K644" s="249">
        <v>0</v>
      </c>
      <c r="L644" s="79" t="s">
        <v>29</v>
      </c>
      <c r="M644" s="83">
        <v>60000</v>
      </c>
      <c r="N644" s="252">
        <v>60000</v>
      </c>
      <c r="O644" s="175"/>
      <c r="P644" s="175"/>
      <c r="Q644" s="146"/>
    </row>
    <row r="645" spans="1:17" ht="16.5" customHeight="1">
      <c r="A645" s="228"/>
      <c r="B645" s="231"/>
      <c r="C645" s="231"/>
      <c r="D645" s="236"/>
      <c r="E645" s="237"/>
      <c r="F645" s="238"/>
      <c r="G645" s="242"/>
      <c r="H645" s="248"/>
      <c r="I645" s="250"/>
      <c r="J645" s="250"/>
      <c r="K645" s="250"/>
      <c r="L645" s="79" t="s">
        <v>30</v>
      </c>
      <c r="M645" s="82">
        <v>60000</v>
      </c>
      <c r="N645" s="285"/>
      <c r="O645" s="176"/>
      <c r="P645" s="173"/>
      <c r="Q645" s="147"/>
    </row>
    <row r="646" spans="1:17" ht="16.5" customHeight="1">
      <c r="A646" s="228"/>
      <c r="B646" s="231"/>
      <c r="C646" s="231"/>
      <c r="D646" s="236"/>
      <c r="E646" s="237"/>
      <c r="F646" s="238"/>
      <c r="G646" s="242"/>
      <c r="H646" s="287">
        <v>2023</v>
      </c>
      <c r="I646" s="250"/>
      <c r="J646" s="250"/>
      <c r="K646" s="250"/>
      <c r="L646" s="79" t="s">
        <v>31</v>
      </c>
      <c r="M646" s="82">
        <v>0</v>
      </c>
      <c r="N646" s="285"/>
      <c r="O646" s="176"/>
      <c r="P646" s="173"/>
      <c r="Q646" s="147"/>
    </row>
    <row r="647" spans="1:17" ht="16.5" customHeight="1">
      <c r="A647" s="228"/>
      <c r="B647" s="231"/>
      <c r="C647" s="231"/>
      <c r="D647" s="236"/>
      <c r="E647" s="237"/>
      <c r="F647" s="238"/>
      <c r="G647" s="242"/>
      <c r="H647" s="288"/>
      <c r="I647" s="250"/>
      <c r="J647" s="250"/>
      <c r="K647" s="250"/>
      <c r="L647" s="79" t="s">
        <v>32</v>
      </c>
      <c r="M647" s="82">
        <v>0</v>
      </c>
      <c r="N647" s="285"/>
      <c r="O647" s="176"/>
      <c r="P647" s="173"/>
      <c r="Q647" s="147"/>
    </row>
    <row r="648" spans="1:17" ht="16.5" customHeight="1">
      <c r="A648" s="229"/>
      <c r="B648" s="232"/>
      <c r="C648" s="232"/>
      <c r="D648" s="239"/>
      <c r="E648" s="240"/>
      <c r="F648" s="241"/>
      <c r="G648" s="242"/>
      <c r="H648" s="289"/>
      <c r="I648" s="251"/>
      <c r="J648" s="251"/>
      <c r="K648" s="251"/>
      <c r="L648" s="79" t="s">
        <v>33</v>
      </c>
      <c r="M648" s="82">
        <v>0</v>
      </c>
      <c r="N648" s="286"/>
      <c r="O648" s="177"/>
      <c r="P648" s="174"/>
      <c r="Q648" s="148"/>
    </row>
    <row r="649" spans="1:17" ht="16.5" customHeight="1">
      <c r="A649" s="227">
        <v>102</v>
      </c>
      <c r="B649" s="230">
        <v>85510</v>
      </c>
      <c r="C649" s="230">
        <v>6050</v>
      </c>
      <c r="D649" s="233" t="s">
        <v>434</v>
      </c>
      <c r="E649" s="234"/>
      <c r="F649" s="235"/>
      <c r="G649" s="242" t="s">
        <v>388</v>
      </c>
      <c r="H649" s="247">
        <v>2021</v>
      </c>
      <c r="I649" s="249">
        <v>1205088</v>
      </c>
      <c r="J649" s="249">
        <v>403906</v>
      </c>
      <c r="K649" s="249">
        <v>0</v>
      </c>
      <c r="L649" s="79" t="s">
        <v>29</v>
      </c>
      <c r="M649" s="83">
        <f>M650</f>
        <v>801182</v>
      </c>
      <c r="N649" s="252">
        <v>801182</v>
      </c>
      <c r="O649" s="175"/>
      <c r="P649" s="175"/>
      <c r="Q649" s="146"/>
    </row>
    <row r="650" spans="1:17" ht="16.5" customHeight="1">
      <c r="A650" s="228"/>
      <c r="B650" s="231"/>
      <c r="C650" s="231"/>
      <c r="D650" s="236"/>
      <c r="E650" s="237"/>
      <c r="F650" s="238"/>
      <c r="G650" s="242"/>
      <c r="H650" s="248"/>
      <c r="I650" s="250"/>
      <c r="J650" s="250"/>
      <c r="K650" s="250"/>
      <c r="L650" s="79" t="s">
        <v>30</v>
      </c>
      <c r="M650" s="82">
        <v>801182</v>
      </c>
      <c r="N650" s="285"/>
      <c r="O650" s="176"/>
      <c r="P650" s="173"/>
      <c r="Q650" s="147"/>
    </row>
    <row r="651" spans="1:17" ht="16.5" customHeight="1">
      <c r="A651" s="228"/>
      <c r="B651" s="231"/>
      <c r="C651" s="231"/>
      <c r="D651" s="236"/>
      <c r="E651" s="237"/>
      <c r="F651" s="238"/>
      <c r="G651" s="242"/>
      <c r="H651" s="287">
        <v>2023</v>
      </c>
      <c r="I651" s="250"/>
      <c r="J651" s="250"/>
      <c r="K651" s="250"/>
      <c r="L651" s="79" t="s">
        <v>31</v>
      </c>
      <c r="M651" s="82">
        <v>0</v>
      </c>
      <c r="N651" s="285"/>
      <c r="O651" s="176"/>
      <c r="P651" s="173"/>
      <c r="Q651" s="147"/>
    </row>
    <row r="652" spans="1:17" ht="16.5" customHeight="1">
      <c r="A652" s="228"/>
      <c r="B652" s="231"/>
      <c r="C652" s="231"/>
      <c r="D652" s="236"/>
      <c r="E652" s="237"/>
      <c r="F652" s="238"/>
      <c r="G652" s="242"/>
      <c r="H652" s="288"/>
      <c r="I652" s="250"/>
      <c r="J652" s="250"/>
      <c r="K652" s="250"/>
      <c r="L652" s="79" t="s">
        <v>32</v>
      </c>
      <c r="M652" s="82">
        <v>0</v>
      </c>
      <c r="N652" s="285"/>
      <c r="O652" s="176"/>
      <c r="P652" s="173"/>
      <c r="Q652" s="147"/>
    </row>
    <row r="653" spans="1:17" ht="29.25" customHeight="1">
      <c r="A653" s="229"/>
      <c r="B653" s="232"/>
      <c r="C653" s="232"/>
      <c r="D653" s="239"/>
      <c r="E653" s="240"/>
      <c r="F653" s="241"/>
      <c r="G653" s="242"/>
      <c r="H653" s="289"/>
      <c r="I653" s="251"/>
      <c r="J653" s="251"/>
      <c r="K653" s="251"/>
      <c r="L653" s="79" t="s">
        <v>33</v>
      </c>
      <c r="M653" s="82">
        <v>0</v>
      </c>
      <c r="N653" s="286"/>
      <c r="O653" s="177"/>
      <c r="P653" s="174"/>
      <c r="Q653" s="148"/>
    </row>
    <row r="654" spans="1:17" ht="16.5" customHeight="1">
      <c r="A654" s="227">
        <v>103</v>
      </c>
      <c r="B654" s="230">
        <v>85510</v>
      </c>
      <c r="C654" s="230">
        <v>6060</v>
      </c>
      <c r="D654" s="233" t="s">
        <v>435</v>
      </c>
      <c r="E654" s="234"/>
      <c r="F654" s="235"/>
      <c r="G654" s="242" t="s">
        <v>388</v>
      </c>
      <c r="H654" s="247">
        <v>2022</v>
      </c>
      <c r="I654" s="249">
        <v>229617</v>
      </c>
      <c r="J654" s="249">
        <v>169617</v>
      </c>
      <c r="K654" s="249">
        <v>0</v>
      </c>
      <c r="L654" s="79" t="s">
        <v>29</v>
      </c>
      <c r="M654" s="83">
        <v>60000</v>
      </c>
      <c r="N654" s="252">
        <v>60000</v>
      </c>
      <c r="O654" s="175"/>
      <c r="P654" s="175"/>
      <c r="Q654" s="146"/>
    </row>
    <row r="655" spans="1:17" ht="16.5" customHeight="1">
      <c r="A655" s="228"/>
      <c r="B655" s="231"/>
      <c r="C655" s="231"/>
      <c r="D655" s="236"/>
      <c r="E655" s="237"/>
      <c r="F655" s="238"/>
      <c r="G655" s="242"/>
      <c r="H655" s="248"/>
      <c r="I655" s="250"/>
      <c r="J655" s="250"/>
      <c r="K655" s="250"/>
      <c r="L655" s="79" t="s">
        <v>30</v>
      </c>
      <c r="M655" s="82">
        <v>60000</v>
      </c>
      <c r="N655" s="285"/>
      <c r="O655" s="176"/>
      <c r="P655" s="173"/>
      <c r="Q655" s="147"/>
    </row>
    <row r="656" spans="1:17" ht="16.5" customHeight="1">
      <c r="A656" s="228"/>
      <c r="B656" s="231"/>
      <c r="C656" s="231"/>
      <c r="D656" s="236"/>
      <c r="E656" s="237"/>
      <c r="F656" s="238"/>
      <c r="G656" s="242"/>
      <c r="H656" s="287">
        <v>2023</v>
      </c>
      <c r="I656" s="250"/>
      <c r="J656" s="250"/>
      <c r="K656" s="250"/>
      <c r="L656" s="79" t="s">
        <v>31</v>
      </c>
      <c r="M656" s="82">
        <v>0</v>
      </c>
      <c r="N656" s="285"/>
      <c r="O656" s="176"/>
      <c r="P656" s="173"/>
      <c r="Q656" s="147"/>
    </row>
    <row r="657" spans="1:18" ht="16.5" customHeight="1">
      <c r="A657" s="228"/>
      <c r="B657" s="231"/>
      <c r="C657" s="231"/>
      <c r="D657" s="236"/>
      <c r="E657" s="237"/>
      <c r="F657" s="238"/>
      <c r="G657" s="242"/>
      <c r="H657" s="288"/>
      <c r="I657" s="250"/>
      <c r="J657" s="250"/>
      <c r="K657" s="250"/>
      <c r="L657" s="79" t="s">
        <v>32</v>
      </c>
      <c r="M657" s="82">
        <v>0</v>
      </c>
      <c r="N657" s="285"/>
      <c r="O657" s="176"/>
      <c r="P657" s="173"/>
      <c r="Q657" s="147"/>
    </row>
    <row r="658" spans="1:18" ht="16.5" customHeight="1">
      <c r="A658" s="229"/>
      <c r="B658" s="232"/>
      <c r="C658" s="232"/>
      <c r="D658" s="239"/>
      <c r="E658" s="240"/>
      <c r="F658" s="241"/>
      <c r="G658" s="242"/>
      <c r="H658" s="289"/>
      <c r="I658" s="251"/>
      <c r="J658" s="251"/>
      <c r="K658" s="251"/>
      <c r="L658" s="79" t="s">
        <v>33</v>
      </c>
      <c r="M658" s="82">
        <v>0</v>
      </c>
      <c r="N658" s="286"/>
      <c r="O658" s="177"/>
      <c r="P658" s="174"/>
      <c r="Q658" s="148"/>
    </row>
    <row r="659" spans="1:18" ht="16.5" customHeight="1">
      <c r="A659" s="200">
        <v>104</v>
      </c>
      <c r="B659" s="203">
        <v>85510</v>
      </c>
      <c r="C659" s="203">
        <v>6050</v>
      </c>
      <c r="D659" s="206" t="s">
        <v>423</v>
      </c>
      <c r="E659" s="207"/>
      <c r="F659" s="208"/>
      <c r="G659" s="215" t="s">
        <v>388</v>
      </c>
      <c r="H659" s="216">
        <v>2023</v>
      </c>
      <c r="I659" s="218">
        <v>120000</v>
      </c>
      <c r="J659" s="218">
        <v>0</v>
      </c>
      <c r="K659" s="218">
        <v>0</v>
      </c>
      <c r="L659" s="90" t="s">
        <v>29</v>
      </c>
      <c r="M659" s="92">
        <f>SUM(M660:M663)</f>
        <v>120000</v>
      </c>
      <c r="N659" s="221">
        <v>120000</v>
      </c>
      <c r="O659" s="169"/>
      <c r="P659" s="169"/>
      <c r="Q659" s="152"/>
    </row>
    <row r="660" spans="1:18" ht="16.5" customHeight="1">
      <c r="A660" s="201"/>
      <c r="B660" s="204"/>
      <c r="C660" s="204"/>
      <c r="D660" s="209"/>
      <c r="E660" s="210"/>
      <c r="F660" s="211"/>
      <c r="G660" s="215"/>
      <c r="H660" s="217"/>
      <c r="I660" s="219"/>
      <c r="J660" s="219"/>
      <c r="K660" s="219"/>
      <c r="L660" s="90" t="s">
        <v>30</v>
      </c>
      <c r="M660" s="91">
        <v>120000</v>
      </c>
      <c r="N660" s="222"/>
      <c r="O660" s="170"/>
      <c r="P660" s="173"/>
      <c r="Q660" s="147"/>
    </row>
    <row r="661" spans="1:18" ht="16.5" customHeight="1">
      <c r="A661" s="201"/>
      <c r="B661" s="204"/>
      <c r="C661" s="204"/>
      <c r="D661" s="209"/>
      <c r="E661" s="210"/>
      <c r="F661" s="211"/>
      <c r="G661" s="215"/>
      <c r="H661" s="224">
        <v>2023</v>
      </c>
      <c r="I661" s="219"/>
      <c r="J661" s="219"/>
      <c r="K661" s="219"/>
      <c r="L661" s="90" t="s">
        <v>31</v>
      </c>
      <c r="M661" s="91">
        <v>0</v>
      </c>
      <c r="N661" s="222"/>
      <c r="O661" s="170"/>
      <c r="P661" s="173"/>
      <c r="Q661" s="147"/>
    </row>
    <row r="662" spans="1:18" ht="16.5" customHeight="1">
      <c r="A662" s="201"/>
      <c r="B662" s="204"/>
      <c r="C662" s="204"/>
      <c r="D662" s="209"/>
      <c r="E662" s="210"/>
      <c r="F662" s="211"/>
      <c r="G662" s="215"/>
      <c r="H662" s="225"/>
      <c r="I662" s="219"/>
      <c r="J662" s="219"/>
      <c r="K662" s="219"/>
      <c r="L662" s="90" t="s">
        <v>32</v>
      </c>
      <c r="M662" s="91">
        <v>0</v>
      </c>
      <c r="N662" s="222"/>
      <c r="O662" s="170"/>
      <c r="P662" s="173"/>
      <c r="Q662" s="147"/>
    </row>
    <row r="663" spans="1:18" ht="16.5" customHeight="1">
      <c r="A663" s="202"/>
      <c r="B663" s="205"/>
      <c r="C663" s="205"/>
      <c r="D663" s="212"/>
      <c r="E663" s="213"/>
      <c r="F663" s="214"/>
      <c r="G663" s="215"/>
      <c r="H663" s="226"/>
      <c r="I663" s="220"/>
      <c r="J663" s="220"/>
      <c r="K663" s="220"/>
      <c r="L663" s="90" t="s">
        <v>33</v>
      </c>
      <c r="M663" s="91">
        <v>0</v>
      </c>
      <c r="N663" s="223"/>
      <c r="O663" s="171"/>
      <c r="P663" s="174"/>
      <c r="Q663" s="148"/>
    </row>
    <row r="664" spans="1:18" ht="16.5" customHeight="1">
      <c r="A664" s="200">
        <v>105</v>
      </c>
      <c r="B664" s="203">
        <v>85510</v>
      </c>
      <c r="C664" s="203">
        <v>6060</v>
      </c>
      <c r="D664" s="206" t="s">
        <v>480</v>
      </c>
      <c r="E664" s="207"/>
      <c r="F664" s="208"/>
      <c r="G664" s="215" t="s">
        <v>388</v>
      </c>
      <c r="H664" s="216">
        <v>2023</v>
      </c>
      <c r="I664" s="218">
        <v>30000</v>
      </c>
      <c r="J664" s="218">
        <v>0</v>
      </c>
      <c r="K664" s="218">
        <v>0</v>
      </c>
      <c r="L664" s="90" t="s">
        <v>29</v>
      </c>
      <c r="M664" s="92">
        <f>SUM(M665:M668)</f>
        <v>30000</v>
      </c>
      <c r="N664" s="221">
        <v>30000</v>
      </c>
      <c r="O664" s="169"/>
      <c r="P664" s="169"/>
      <c r="Q664" s="152"/>
    </row>
    <row r="665" spans="1:18" ht="16.5" customHeight="1">
      <c r="A665" s="201"/>
      <c r="B665" s="204"/>
      <c r="C665" s="204"/>
      <c r="D665" s="209"/>
      <c r="E665" s="210"/>
      <c r="F665" s="211"/>
      <c r="G665" s="215"/>
      <c r="H665" s="217"/>
      <c r="I665" s="219"/>
      <c r="J665" s="219"/>
      <c r="K665" s="219"/>
      <c r="L665" s="90" t="s">
        <v>30</v>
      </c>
      <c r="M665" s="91">
        <v>30000</v>
      </c>
      <c r="N665" s="222"/>
      <c r="O665" s="170"/>
      <c r="P665" s="173"/>
      <c r="Q665" s="147"/>
    </row>
    <row r="666" spans="1:18" ht="16.5" customHeight="1">
      <c r="A666" s="201"/>
      <c r="B666" s="204"/>
      <c r="C666" s="204"/>
      <c r="D666" s="209"/>
      <c r="E666" s="210"/>
      <c r="F666" s="211"/>
      <c r="G666" s="215"/>
      <c r="H666" s="224">
        <v>2023</v>
      </c>
      <c r="I666" s="219"/>
      <c r="J666" s="219"/>
      <c r="K666" s="219"/>
      <c r="L666" s="90" t="s">
        <v>31</v>
      </c>
      <c r="M666" s="91">
        <v>0</v>
      </c>
      <c r="N666" s="222"/>
      <c r="O666" s="170"/>
      <c r="P666" s="173"/>
      <c r="Q666" s="147"/>
    </row>
    <row r="667" spans="1:18" ht="16.5" customHeight="1">
      <c r="A667" s="201"/>
      <c r="B667" s="204"/>
      <c r="C667" s="204"/>
      <c r="D667" s="209"/>
      <c r="E667" s="210"/>
      <c r="F667" s="211"/>
      <c r="G667" s="215"/>
      <c r="H667" s="225"/>
      <c r="I667" s="219"/>
      <c r="J667" s="219"/>
      <c r="K667" s="219"/>
      <c r="L667" s="90" t="s">
        <v>32</v>
      </c>
      <c r="M667" s="91">
        <v>0</v>
      </c>
      <c r="N667" s="222"/>
      <c r="O667" s="170"/>
      <c r="P667" s="173"/>
      <c r="Q667" s="147"/>
    </row>
    <row r="668" spans="1:18" ht="16.5" customHeight="1">
      <c r="A668" s="202"/>
      <c r="B668" s="205"/>
      <c r="C668" s="205"/>
      <c r="D668" s="212"/>
      <c r="E668" s="213"/>
      <c r="F668" s="214"/>
      <c r="G668" s="215"/>
      <c r="H668" s="226"/>
      <c r="I668" s="220"/>
      <c r="J668" s="220"/>
      <c r="K668" s="220"/>
      <c r="L668" s="90" t="s">
        <v>33</v>
      </c>
      <c r="M668" s="91">
        <v>0</v>
      </c>
      <c r="N668" s="223"/>
      <c r="O668" s="171"/>
      <c r="P668" s="174"/>
      <c r="Q668" s="148"/>
    </row>
    <row r="669" spans="1:18" ht="26.25" customHeight="1">
      <c r="A669" s="282" t="s">
        <v>397</v>
      </c>
      <c r="B669" s="283"/>
      <c r="C669" s="283"/>
      <c r="D669" s="283"/>
      <c r="E669" s="283"/>
      <c r="F669" s="283"/>
      <c r="G669" s="283"/>
      <c r="H669" s="284"/>
      <c r="I669" s="100">
        <f>SUM(I9+I469+I499+I539+I549+I559+I584+I639+I489)</f>
        <v>195420782.28999999</v>
      </c>
      <c r="J669" s="457">
        <f>SUM(J9+J469+J499+J539+J549+J559+J584+J639+J489)</f>
        <v>10751000.109999999</v>
      </c>
      <c r="K669" s="100">
        <f>SUM(K9+K469+K499+K539+K549+K559+K584+K639+K489)</f>
        <v>16281524.17</v>
      </c>
      <c r="L669" s="101"/>
      <c r="M669" s="102">
        <f>SUM(M9+M469+M499+M539+M549+M559+M584+M639+M489)</f>
        <v>93740286.969999984</v>
      </c>
      <c r="N669" s="456">
        <f>SUM(N9+N469+N499+N539+N549+N559+N584+N639+N489)</f>
        <v>104360121.88000001</v>
      </c>
      <c r="O669" s="103"/>
      <c r="P669" s="103"/>
      <c r="Q669" s="104"/>
      <c r="R669" s="119">
        <f>SUM(R14:R453,R460:R658)</f>
        <v>-74647971.040000007</v>
      </c>
    </row>
    <row r="673" spans="9:10">
      <c r="I673" s="61">
        <f>SUM(I669+R669)</f>
        <v>120772811.24999999</v>
      </c>
      <c r="J673" s="61">
        <f>SUM(M669+K669+J669)</f>
        <v>120772811.24999999</v>
      </c>
    </row>
  </sheetData>
  <mergeCells count="1798">
    <mergeCell ref="P634:P638"/>
    <mergeCell ref="P639:P643"/>
    <mergeCell ref="P644:P648"/>
    <mergeCell ref="P649:P653"/>
    <mergeCell ref="P654:P658"/>
    <mergeCell ref="P659:P663"/>
    <mergeCell ref="P664:P668"/>
    <mergeCell ref="P549:P553"/>
    <mergeCell ref="P554:P558"/>
    <mergeCell ref="P559:P563"/>
    <mergeCell ref="P564:P568"/>
    <mergeCell ref="P569:P573"/>
    <mergeCell ref="P574:P578"/>
    <mergeCell ref="P579:P583"/>
    <mergeCell ref="P584:P588"/>
    <mergeCell ref="P589:P593"/>
    <mergeCell ref="P594:P598"/>
    <mergeCell ref="P599:P603"/>
    <mergeCell ref="P604:P608"/>
    <mergeCell ref="P609:P613"/>
    <mergeCell ref="P614:P618"/>
    <mergeCell ref="P619:P623"/>
    <mergeCell ref="P624:P628"/>
    <mergeCell ref="P629:P633"/>
    <mergeCell ref="P434:P438"/>
    <mergeCell ref="P439:P443"/>
    <mergeCell ref="P444:P448"/>
    <mergeCell ref="P454:P458"/>
    <mergeCell ref="P469:P473"/>
    <mergeCell ref="P474:P478"/>
    <mergeCell ref="P479:P483"/>
    <mergeCell ref="P484:P488"/>
    <mergeCell ref="P489:P493"/>
    <mergeCell ref="P494:P498"/>
    <mergeCell ref="P499:P503"/>
    <mergeCell ref="P504:P508"/>
    <mergeCell ref="P509:P513"/>
    <mergeCell ref="P519:P523"/>
    <mergeCell ref="P524:P528"/>
    <mergeCell ref="P539:P543"/>
    <mergeCell ref="P544:P548"/>
    <mergeCell ref="P349:P353"/>
    <mergeCell ref="P354:P358"/>
    <mergeCell ref="P359:P363"/>
    <mergeCell ref="P364:P368"/>
    <mergeCell ref="P369:P373"/>
    <mergeCell ref="P374:P378"/>
    <mergeCell ref="P379:P383"/>
    <mergeCell ref="P384:P388"/>
    <mergeCell ref="P389:P393"/>
    <mergeCell ref="P394:P398"/>
    <mergeCell ref="P399:P403"/>
    <mergeCell ref="P404:P408"/>
    <mergeCell ref="P409:P413"/>
    <mergeCell ref="P414:P418"/>
    <mergeCell ref="P419:P423"/>
    <mergeCell ref="P424:P428"/>
    <mergeCell ref="P429:P433"/>
    <mergeCell ref="P264:P268"/>
    <mergeCell ref="P269:P273"/>
    <mergeCell ref="P274:P278"/>
    <mergeCell ref="P279:P283"/>
    <mergeCell ref="P284:P288"/>
    <mergeCell ref="P289:P293"/>
    <mergeCell ref="P294:P298"/>
    <mergeCell ref="P299:P303"/>
    <mergeCell ref="P304:P308"/>
    <mergeCell ref="P309:P313"/>
    <mergeCell ref="P314:P318"/>
    <mergeCell ref="P319:P323"/>
    <mergeCell ref="P324:P328"/>
    <mergeCell ref="P329:P333"/>
    <mergeCell ref="P334:P338"/>
    <mergeCell ref="P339:P343"/>
    <mergeCell ref="P344:P348"/>
    <mergeCell ref="P179:P183"/>
    <mergeCell ref="P184:P188"/>
    <mergeCell ref="P189:P193"/>
    <mergeCell ref="P194:P198"/>
    <mergeCell ref="P199:P203"/>
    <mergeCell ref="P204:P208"/>
    <mergeCell ref="P209:P213"/>
    <mergeCell ref="P214:P218"/>
    <mergeCell ref="P219:P223"/>
    <mergeCell ref="P224:P228"/>
    <mergeCell ref="P229:P233"/>
    <mergeCell ref="P234:P238"/>
    <mergeCell ref="P239:P243"/>
    <mergeCell ref="P244:P248"/>
    <mergeCell ref="P249:P253"/>
    <mergeCell ref="P254:P258"/>
    <mergeCell ref="P259:P263"/>
    <mergeCell ref="P94:P98"/>
    <mergeCell ref="P99:P103"/>
    <mergeCell ref="P104:P108"/>
    <mergeCell ref="P109:P113"/>
    <mergeCell ref="P114:P118"/>
    <mergeCell ref="P119:P123"/>
    <mergeCell ref="P124:P128"/>
    <mergeCell ref="P129:P133"/>
    <mergeCell ref="P134:P138"/>
    <mergeCell ref="P139:P143"/>
    <mergeCell ref="P144:P148"/>
    <mergeCell ref="P149:P153"/>
    <mergeCell ref="P154:P158"/>
    <mergeCell ref="P159:P163"/>
    <mergeCell ref="P164:P168"/>
    <mergeCell ref="P169:P173"/>
    <mergeCell ref="P174:P178"/>
    <mergeCell ref="P9:P13"/>
    <mergeCell ref="P14:P18"/>
    <mergeCell ref="P19:P23"/>
    <mergeCell ref="P24:P28"/>
    <mergeCell ref="P29:P33"/>
    <mergeCell ref="P34:P38"/>
    <mergeCell ref="P39:P43"/>
    <mergeCell ref="P44:P48"/>
    <mergeCell ref="P49:P53"/>
    <mergeCell ref="P54:P58"/>
    <mergeCell ref="P59:P63"/>
    <mergeCell ref="P64:P68"/>
    <mergeCell ref="P69:P73"/>
    <mergeCell ref="P74:P78"/>
    <mergeCell ref="P79:P83"/>
    <mergeCell ref="P84:P88"/>
    <mergeCell ref="P89:P93"/>
    <mergeCell ref="A229:A233"/>
    <mergeCell ref="B229:B233"/>
    <mergeCell ref="C229:C233"/>
    <mergeCell ref="D229:F233"/>
    <mergeCell ref="G229:G233"/>
    <mergeCell ref="H229:H230"/>
    <mergeCell ref="I229:I233"/>
    <mergeCell ref="J229:J233"/>
    <mergeCell ref="K229:K233"/>
    <mergeCell ref="N229:N233"/>
    <mergeCell ref="H231:H233"/>
    <mergeCell ref="N529:N533"/>
    <mergeCell ref="H531:H533"/>
    <mergeCell ref="A359:A363"/>
    <mergeCell ref="B359:B363"/>
    <mergeCell ref="C359:C363"/>
    <mergeCell ref="D359:F363"/>
    <mergeCell ref="G359:G363"/>
    <mergeCell ref="H359:H360"/>
    <mergeCell ref="I359:I363"/>
    <mergeCell ref="J359:J363"/>
    <mergeCell ref="K359:K363"/>
    <mergeCell ref="N359:N363"/>
    <mergeCell ref="H361:H363"/>
    <mergeCell ref="A469:H473"/>
    <mergeCell ref="I449:I453"/>
    <mergeCell ref="J449:J453"/>
    <mergeCell ref="K449:K453"/>
    <mergeCell ref="N449:N453"/>
    <mergeCell ref="H451:H453"/>
    <mergeCell ref="B449:B453"/>
    <mergeCell ref="I469:I473"/>
    <mergeCell ref="N519:N523"/>
    <mergeCell ref="H521:H523"/>
    <mergeCell ref="A499:H503"/>
    <mergeCell ref="I499:I503"/>
    <mergeCell ref="J499:J503"/>
    <mergeCell ref="K499:K503"/>
    <mergeCell ref="A579:A583"/>
    <mergeCell ref="B579:B583"/>
    <mergeCell ref="C579:C583"/>
    <mergeCell ref="D579:F583"/>
    <mergeCell ref="G579:G583"/>
    <mergeCell ref="H579:H580"/>
    <mergeCell ref="I579:I583"/>
    <mergeCell ref="J579:J583"/>
    <mergeCell ref="K579:K583"/>
    <mergeCell ref="N579:N583"/>
    <mergeCell ref="H581:H583"/>
    <mergeCell ref="J569:J573"/>
    <mergeCell ref="K569:K573"/>
    <mergeCell ref="N569:N573"/>
    <mergeCell ref="H571:H573"/>
    <mergeCell ref="C509:C513"/>
    <mergeCell ref="D509:F513"/>
    <mergeCell ref="G509:G513"/>
    <mergeCell ref="H509:H510"/>
    <mergeCell ref="I509:I513"/>
    <mergeCell ref="J509:J513"/>
    <mergeCell ref="A539:H543"/>
    <mergeCell ref="I539:I543"/>
    <mergeCell ref="A509:A513"/>
    <mergeCell ref="J539:J543"/>
    <mergeCell ref="K539:K543"/>
    <mergeCell ref="N539:N543"/>
    <mergeCell ref="A544:A548"/>
    <mergeCell ref="B544:B548"/>
    <mergeCell ref="A259:A263"/>
    <mergeCell ref="B259:B263"/>
    <mergeCell ref="C259:C263"/>
    <mergeCell ref="D259:F263"/>
    <mergeCell ref="G259:G263"/>
    <mergeCell ref="H259:H260"/>
    <mergeCell ref="I259:I263"/>
    <mergeCell ref="J259:J263"/>
    <mergeCell ref="K259:K263"/>
    <mergeCell ref="N259:N263"/>
    <mergeCell ref="H261:H263"/>
    <mergeCell ref="I529:I533"/>
    <mergeCell ref="J529:J533"/>
    <mergeCell ref="K529:K533"/>
    <mergeCell ref="N499:N503"/>
    <mergeCell ref="C519:C523"/>
    <mergeCell ref="D519:F523"/>
    <mergeCell ref="G519:G523"/>
    <mergeCell ref="A459:A463"/>
    <mergeCell ref="B459:B463"/>
    <mergeCell ref="C459:C463"/>
    <mergeCell ref="J469:J473"/>
    <mergeCell ref="N509:N513"/>
    <mergeCell ref="H511:H513"/>
    <mergeCell ref="A524:A528"/>
    <mergeCell ref="J519:J523"/>
    <mergeCell ref="K519:K523"/>
    <mergeCell ref="D524:F528"/>
    <mergeCell ref="G524:G528"/>
    <mergeCell ref="A239:A243"/>
    <mergeCell ref="B239:B243"/>
    <mergeCell ref="C239:C243"/>
    <mergeCell ref="D239:F243"/>
    <mergeCell ref="G239:G243"/>
    <mergeCell ref="H239:H240"/>
    <mergeCell ref="I239:I243"/>
    <mergeCell ref="J239:J243"/>
    <mergeCell ref="K239:K243"/>
    <mergeCell ref="N239:N243"/>
    <mergeCell ref="H241:H243"/>
    <mergeCell ref="A624:A628"/>
    <mergeCell ref="B624:B628"/>
    <mergeCell ref="C624:C628"/>
    <mergeCell ref="D624:F628"/>
    <mergeCell ref="G624:G628"/>
    <mergeCell ref="H624:H625"/>
    <mergeCell ref="I624:I628"/>
    <mergeCell ref="J624:J628"/>
    <mergeCell ref="K624:K628"/>
    <mergeCell ref="N624:N628"/>
    <mergeCell ref="H621:H623"/>
    <mergeCell ref="A594:A598"/>
    <mergeCell ref="B594:B598"/>
    <mergeCell ref="C594:C598"/>
    <mergeCell ref="D594:F598"/>
    <mergeCell ref="A619:A623"/>
    <mergeCell ref="I584:I588"/>
    <mergeCell ref="J584:J588"/>
    <mergeCell ref="K584:K588"/>
    <mergeCell ref="N584:N588"/>
    <mergeCell ref="H594:H595"/>
    <mergeCell ref="C589:C593"/>
    <mergeCell ref="D589:F593"/>
    <mergeCell ref="G589:G593"/>
    <mergeCell ref="H589:H590"/>
    <mergeCell ref="N659:N663"/>
    <mergeCell ref="H661:H663"/>
    <mergeCell ref="J644:J648"/>
    <mergeCell ref="K644:K648"/>
    <mergeCell ref="N644:N648"/>
    <mergeCell ref="H646:H648"/>
    <mergeCell ref="A609:A613"/>
    <mergeCell ref="B609:B613"/>
    <mergeCell ref="C609:C613"/>
    <mergeCell ref="D609:F613"/>
    <mergeCell ref="G609:G613"/>
    <mergeCell ref="H609:H610"/>
    <mergeCell ref="A634:A638"/>
    <mergeCell ref="B634:B638"/>
    <mergeCell ref="C634:C638"/>
    <mergeCell ref="D634:F638"/>
    <mergeCell ref="G634:G638"/>
    <mergeCell ref="I609:I613"/>
    <mergeCell ref="J609:J613"/>
    <mergeCell ref="K609:K613"/>
    <mergeCell ref="N609:N613"/>
    <mergeCell ref="H611:H613"/>
    <mergeCell ref="H634:H635"/>
    <mergeCell ref="I634:I638"/>
    <mergeCell ref="J634:J638"/>
    <mergeCell ref="K634:K638"/>
    <mergeCell ref="J619:J623"/>
    <mergeCell ref="K619:K623"/>
    <mergeCell ref="N619:N623"/>
    <mergeCell ref="B619:B623"/>
    <mergeCell ref="A309:A313"/>
    <mergeCell ref="B309:B313"/>
    <mergeCell ref="C309:C313"/>
    <mergeCell ref="D309:F313"/>
    <mergeCell ref="G309:G313"/>
    <mergeCell ref="H309:H310"/>
    <mergeCell ref="I309:I313"/>
    <mergeCell ref="J309:J313"/>
    <mergeCell ref="K309:K313"/>
    <mergeCell ref="N309:N313"/>
    <mergeCell ref="H311:H313"/>
    <mergeCell ref="I564:I568"/>
    <mergeCell ref="J564:J568"/>
    <mergeCell ref="K564:K568"/>
    <mergeCell ref="N564:N568"/>
    <mergeCell ref="H566:H568"/>
    <mergeCell ref="A574:A578"/>
    <mergeCell ref="B574:B578"/>
    <mergeCell ref="C574:C578"/>
    <mergeCell ref="D574:F578"/>
    <mergeCell ref="G574:G578"/>
    <mergeCell ref="I574:I578"/>
    <mergeCell ref="J574:J578"/>
    <mergeCell ref="K574:K578"/>
    <mergeCell ref="N574:N578"/>
    <mergeCell ref="H576:H578"/>
    <mergeCell ref="A589:A593"/>
    <mergeCell ref="B589:B593"/>
    <mergeCell ref="I549:I553"/>
    <mergeCell ref="J549:J553"/>
    <mergeCell ref="K549:K553"/>
    <mergeCell ref="N549:N553"/>
    <mergeCell ref="A234:A238"/>
    <mergeCell ref="B234:B238"/>
    <mergeCell ref="C234:C238"/>
    <mergeCell ref="D234:F238"/>
    <mergeCell ref="G234:G238"/>
    <mergeCell ref="H234:H235"/>
    <mergeCell ref="I234:I238"/>
    <mergeCell ref="J234:J238"/>
    <mergeCell ref="K234:K238"/>
    <mergeCell ref="N234:N238"/>
    <mergeCell ref="H236:H238"/>
    <mergeCell ref="A254:A258"/>
    <mergeCell ref="B254:B258"/>
    <mergeCell ref="C254:C258"/>
    <mergeCell ref="D254:F258"/>
    <mergeCell ref="G254:G258"/>
    <mergeCell ref="H254:H255"/>
    <mergeCell ref="I254:I258"/>
    <mergeCell ref="J254:J258"/>
    <mergeCell ref="K254:K258"/>
    <mergeCell ref="N254:N258"/>
    <mergeCell ref="H256:H258"/>
    <mergeCell ref="D244:F248"/>
    <mergeCell ref="G244:G248"/>
    <mergeCell ref="C544:C548"/>
    <mergeCell ref="D544:F548"/>
    <mergeCell ref="G544:G548"/>
    <mergeCell ref="H544:H545"/>
    <mergeCell ref="B524:B528"/>
    <mergeCell ref="C524:C528"/>
    <mergeCell ref="H524:H525"/>
    <mergeCell ref="I524:I528"/>
    <mergeCell ref="J524:J528"/>
    <mergeCell ref="K524:K528"/>
    <mergeCell ref="A514:A518"/>
    <mergeCell ref="B514:B518"/>
    <mergeCell ref="C514:C518"/>
    <mergeCell ref="D514:F518"/>
    <mergeCell ref="G514:G518"/>
    <mergeCell ref="H514:H515"/>
    <mergeCell ref="I514:I518"/>
    <mergeCell ref="J514:J518"/>
    <mergeCell ref="K514:K518"/>
    <mergeCell ref="H516:H518"/>
    <mergeCell ref="A519:A523"/>
    <mergeCell ref="B519:B523"/>
    <mergeCell ref="A529:A533"/>
    <mergeCell ref="B529:B533"/>
    <mergeCell ref="C529:C533"/>
    <mergeCell ref="D529:F533"/>
    <mergeCell ref="G529:G533"/>
    <mergeCell ref="H529:H530"/>
    <mergeCell ref="K464:K468"/>
    <mergeCell ref="N464:N468"/>
    <mergeCell ref="H466:H468"/>
    <mergeCell ref="N514:N518"/>
    <mergeCell ref="K444:K448"/>
    <mergeCell ref="N444:N448"/>
    <mergeCell ref="H446:H448"/>
    <mergeCell ref="A444:A448"/>
    <mergeCell ref="B444:B448"/>
    <mergeCell ref="C444:C448"/>
    <mergeCell ref="D444:F448"/>
    <mergeCell ref="G444:G448"/>
    <mergeCell ref="D454:F458"/>
    <mergeCell ref="G454:G458"/>
    <mergeCell ref="H454:H455"/>
    <mergeCell ref="I454:I458"/>
    <mergeCell ref="J454:J458"/>
    <mergeCell ref="K454:K458"/>
    <mergeCell ref="N454:N458"/>
    <mergeCell ref="H456:H458"/>
    <mergeCell ref="A449:A453"/>
    <mergeCell ref="H444:H445"/>
    <mergeCell ref="C449:C453"/>
    <mergeCell ref="D449:F453"/>
    <mergeCell ref="G449:G453"/>
    <mergeCell ref="H449:H450"/>
    <mergeCell ref="K509:K513"/>
    <mergeCell ref="K469:K473"/>
    <mergeCell ref="N469:N473"/>
    <mergeCell ref="B494:B498"/>
    <mergeCell ref="C494:C498"/>
    <mergeCell ref="D494:F498"/>
    <mergeCell ref="H441:H443"/>
    <mergeCell ref="A439:A443"/>
    <mergeCell ref="B439:B443"/>
    <mergeCell ref="C439:C443"/>
    <mergeCell ref="D439:F443"/>
    <mergeCell ref="G439:G443"/>
    <mergeCell ref="A454:A458"/>
    <mergeCell ref="B454:B458"/>
    <mergeCell ref="C454:C458"/>
    <mergeCell ref="A464:A468"/>
    <mergeCell ref="B464:B468"/>
    <mergeCell ref="C464:C468"/>
    <mergeCell ref="D464:F468"/>
    <mergeCell ref="G464:G468"/>
    <mergeCell ref="H464:H465"/>
    <mergeCell ref="I464:I468"/>
    <mergeCell ref="J464:J468"/>
    <mergeCell ref="I444:I448"/>
    <mergeCell ref="J444:J448"/>
    <mergeCell ref="D459:F463"/>
    <mergeCell ref="G459:G463"/>
    <mergeCell ref="G494:G498"/>
    <mergeCell ref="H494:H495"/>
    <mergeCell ref="I494:I498"/>
    <mergeCell ref="J494:J498"/>
    <mergeCell ref="K494:K498"/>
    <mergeCell ref="G414:G418"/>
    <mergeCell ref="H434:H435"/>
    <mergeCell ref="I434:I438"/>
    <mergeCell ref="J434:J438"/>
    <mergeCell ref="K434:K438"/>
    <mergeCell ref="N434:N438"/>
    <mergeCell ref="H436:H438"/>
    <mergeCell ref="A434:A438"/>
    <mergeCell ref="B434:B438"/>
    <mergeCell ref="C434:C438"/>
    <mergeCell ref="D434:F438"/>
    <mergeCell ref="G434:G438"/>
    <mergeCell ref="H424:H425"/>
    <mergeCell ref="I424:I428"/>
    <mergeCell ref="J424:J428"/>
    <mergeCell ref="K424:K428"/>
    <mergeCell ref="N424:N428"/>
    <mergeCell ref="H426:H428"/>
    <mergeCell ref="A424:A428"/>
    <mergeCell ref="B424:B428"/>
    <mergeCell ref="C424:C428"/>
    <mergeCell ref="D424:F428"/>
    <mergeCell ref="G424:G428"/>
    <mergeCell ref="A429:A433"/>
    <mergeCell ref="B429:B433"/>
    <mergeCell ref="C429:C433"/>
    <mergeCell ref="D429:F433"/>
    <mergeCell ref="G429:G433"/>
    <mergeCell ref="H429:H430"/>
    <mergeCell ref="I429:I433"/>
    <mergeCell ref="J429:J433"/>
    <mergeCell ref="K429:K433"/>
    <mergeCell ref="H409:H410"/>
    <mergeCell ref="I409:I413"/>
    <mergeCell ref="J409:J413"/>
    <mergeCell ref="K409:K413"/>
    <mergeCell ref="N409:N413"/>
    <mergeCell ref="H411:H413"/>
    <mergeCell ref="A409:A413"/>
    <mergeCell ref="B409:B413"/>
    <mergeCell ref="C409:C413"/>
    <mergeCell ref="D409:F413"/>
    <mergeCell ref="G409:G413"/>
    <mergeCell ref="H419:H420"/>
    <mergeCell ref="I419:I423"/>
    <mergeCell ref="J419:J423"/>
    <mergeCell ref="K419:K423"/>
    <mergeCell ref="N419:N423"/>
    <mergeCell ref="H421:H423"/>
    <mergeCell ref="A419:A423"/>
    <mergeCell ref="B419:B423"/>
    <mergeCell ref="C419:C423"/>
    <mergeCell ref="D419:F423"/>
    <mergeCell ref="G419:G423"/>
    <mergeCell ref="H414:H415"/>
    <mergeCell ref="I414:I418"/>
    <mergeCell ref="J414:J418"/>
    <mergeCell ref="K414:K418"/>
    <mergeCell ref="N414:N418"/>
    <mergeCell ref="H416:H418"/>
    <mergeCell ref="A414:A418"/>
    <mergeCell ref="B414:B418"/>
    <mergeCell ref="C414:C418"/>
    <mergeCell ref="D414:F418"/>
    <mergeCell ref="H404:H405"/>
    <mergeCell ref="I404:I408"/>
    <mergeCell ref="J404:J408"/>
    <mergeCell ref="K404:K408"/>
    <mergeCell ref="N404:N408"/>
    <mergeCell ref="H406:H408"/>
    <mergeCell ref="A404:A408"/>
    <mergeCell ref="B404:B408"/>
    <mergeCell ref="C404:C408"/>
    <mergeCell ref="D404:F408"/>
    <mergeCell ref="G404:G408"/>
    <mergeCell ref="H399:H400"/>
    <mergeCell ref="I399:I403"/>
    <mergeCell ref="J399:J403"/>
    <mergeCell ref="K399:K403"/>
    <mergeCell ref="N399:N403"/>
    <mergeCell ref="H401:H403"/>
    <mergeCell ref="A399:A403"/>
    <mergeCell ref="B399:B403"/>
    <mergeCell ref="C399:C403"/>
    <mergeCell ref="D399:F403"/>
    <mergeCell ref="G399:G403"/>
    <mergeCell ref="D379:F383"/>
    <mergeCell ref="G379:G383"/>
    <mergeCell ref="H394:H395"/>
    <mergeCell ref="I394:I398"/>
    <mergeCell ref="J394:J398"/>
    <mergeCell ref="K394:K398"/>
    <mergeCell ref="N394:N398"/>
    <mergeCell ref="H396:H398"/>
    <mergeCell ref="A394:A398"/>
    <mergeCell ref="B394:B398"/>
    <mergeCell ref="C394:C398"/>
    <mergeCell ref="D394:F398"/>
    <mergeCell ref="G394:G398"/>
    <mergeCell ref="H389:H390"/>
    <mergeCell ref="I389:I393"/>
    <mergeCell ref="J389:J393"/>
    <mergeCell ref="K389:K393"/>
    <mergeCell ref="N389:N393"/>
    <mergeCell ref="H391:H393"/>
    <mergeCell ref="A389:A393"/>
    <mergeCell ref="B389:B393"/>
    <mergeCell ref="C389:C393"/>
    <mergeCell ref="D389:F393"/>
    <mergeCell ref="G389:G393"/>
    <mergeCell ref="G369:G373"/>
    <mergeCell ref="H364:H365"/>
    <mergeCell ref="I364:I368"/>
    <mergeCell ref="J364:J368"/>
    <mergeCell ref="K364:K368"/>
    <mergeCell ref="N364:N368"/>
    <mergeCell ref="H366:H368"/>
    <mergeCell ref="A364:A368"/>
    <mergeCell ref="B364:B368"/>
    <mergeCell ref="C364:C368"/>
    <mergeCell ref="D364:F368"/>
    <mergeCell ref="G364:G368"/>
    <mergeCell ref="H384:H385"/>
    <mergeCell ref="I384:I388"/>
    <mergeCell ref="J384:J388"/>
    <mergeCell ref="K384:K388"/>
    <mergeCell ref="N384:N388"/>
    <mergeCell ref="H386:H388"/>
    <mergeCell ref="A384:A388"/>
    <mergeCell ref="B384:B388"/>
    <mergeCell ref="C384:C388"/>
    <mergeCell ref="D384:F388"/>
    <mergeCell ref="G384:G388"/>
    <mergeCell ref="H379:H380"/>
    <mergeCell ref="I379:I383"/>
    <mergeCell ref="J379:J383"/>
    <mergeCell ref="K379:K383"/>
    <mergeCell ref="N379:N383"/>
    <mergeCell ref="H381:H383"/>
    <mergeCell ref="A379:A383"/>
    <mergeCell ref="B379:B383"/>
    <mergeCell ref="C379:C383"/>
    <mergeCell ref="H349:H350"/>
    <mergeCell ref="I349:I353"/>
    <mergeCell ref="J349:J353"/>
    <mergeCell ref="K349:K353"/>
    <mergeCell ref="N349:N353"/>
    <mergeCell ref="H351:H353"/>
    <mergeCell ref="A349:A353"/>
    <mergeCell ref="B349:B353"/>
    <mergeCell ref="C349:C353"/>
    <mergeCell ref="D349:F353"/>
    <mergeCell ref="G349:G353"/>
    <mergeCell ref="H344:H345"/>
    <mergeCell ref="I344:I348"/>
    <mergeCell ref="J344:J348"/>
    <mergeCell ref="K344:K348"/>
    <mergeCell ref="N344:N348"/>
    <mergeCell ref="H346:H348"/>
    <mergeCell ref="A344:A348"/>
    <mergeCell ref="B344:B348"/>
    <mergeCell ref="C344:C348"/>
    <mergeCell ref="D344:F348"/>
    <mergeCell ref="G344:G348"/>
    <mergeCell ref="H339:H340"/>
    <mergeCell ref="I339:I343"/>
    <mergeCell ref="J339:J343"/>
    <mergeCell ref="K339:K343"/>
    <mergeCell ref="N339:N343"/>
    <mergeCell ref="H341:H343"/>
    <mergeCell ref="A339:A343"/>
    <mergeCell ref="B339:B343"/>
    <mergeCell ref="C339:C343"/>
    <mergeCell ref="D339:F343"/>
    <mergeCell ref="G339:G343"/>
    <mergeCell ref="H334:H335"/>
    <mergeCell ref="I334:I338"/>
    <mergeCell ref="J334:J338"/>
    <mergeCell ref="K334:K338"/>
    <mergeCell ref="N334:N338"/>
    <mergeCell ref="H336:H338"/>
    <mergeCell ref="A334:A338"/>
    <mergeCell ref="B334:B338"/>
    <mergeCell ref="C334:C338"/>
    <mergeCell ref="D334:F338"/>
    <mergeCell ref="G334:G338"/>
    <mergeCell ref="H329:H330"/>
    <mergeCell ref="I329:I333"/>
    <mergeCell ref="J329:J333"/>
    <mergeCell ref="K329:K333"/>
    <mergeCell ref="N329:N333"/>
    <mergeCell ref="H331:H333"/>
    <mergeCell ref="A329:A333"/>
    <mergeCell ref="B329:B333"/>
    <mergeCell ref="C329:C333"/>
    <mergeCell ref="D329:F333"/>
    <mergeCell ref="G329:G333"/>
    <mergeCell ref="H324:H325"/>
    <mergeCell ref="I324:I328"/>
    <mergeCell ref="J324:J328"/>
    <mergeCell ref="K324:K328"/>
    <mergeCell ref="N324:N328"/>
    <mergeCell ref="H326:H328"/>
    <mergeCell ref="A324:A328"/>
    <mergeCell ref="B324:B328"/>
    <mergeCell ref="C324:C328"/>
    <mergeCell ref="D324:F328"/>
    <mergeCell ref="G324:G328"/>
    <mergeCell ref="H319:H320"/>
    <mergeCell ref="I319:I323"/>
    <mergeCell ref="J319:J323"/>
    <mergeCell ref="K319:K323"/>
    <mergeCell ref="N319:N323"/>
    <mergeCell ref="H321:H323"/>
    <mergeCell ref="A319:A323"/>
    <mergeCell ref="B319:B323"/>
    <mergeCell ref="C319:C323"/>
    <mergeCell ref="D319:F323"/>
    <mergeCell ref="G319:G323"/>
    <mergeCell ref="H314:H315"/>
    <mergeCell ref="I314:I318"/>
    <mergeCell ref="J314:J318"/>
    <mergeCell ref="K314:K318"/>
    <mergeCell ref="N314:N318"/>
    <mergeCell ref="H316:H318"/>
    <mergeCell ref="A314:A318"/>
    <mergeCell ref="B314:B318"/>
    <mergeCell ref="C314:C318"/>
    <mergeCell ref="D314:F318"/>
    <mergeCell ref="G314:G318"/>
    <mergeCell ref="H304:H305"/>
    <mergeCell ref="I304:I308"/>
    <mergeCell ref="J304:J308"/>
    <mergeCell ref="K304:K308"/>
    <mergeCell ref="N304:N308"/>
    <mergeCell ref="H306:H308"/>
    <mergeCell ref="A304:A308"/>
    <mergeCell ref="B304:B308"/>
    <mergeCell ref="C304:C308"/>
    <mergeCell ref="D304:F308"/>
    <mergeCell ref="G304:G308"/>
    <mergeCell ref="H299:H300"/>
    <mergeCell ref="I299:I303"/>
    <mergeCell ref="J299:J303"/>
    <mergeCell ref="K299:K303"/>
    <mergeCell ref="N299:N303"/>
    <mergeCell ref="H301:H303"/>
    <mergeCell ref="A299:A303"/>
    <mergeCell ref="B299:B303"/>
    <mergeCell ref="C299:C303"/>
    <mergeCell ref="D299:F303"/>
    <mergeCell ref="G299:G303"/>
    <mergeCell ref="H294:H295"/>
    <mergeCell ref="I294:I298"/>
    <mergeCell ref="J294:J298"/>
    <mergeCell ref="K294:K298"/>
    <mergeCell ref="N294:N298"/>
    <mergeCell ref="H296:H298"/>
    <mergeCell ref="A294:A298"/>
    <mergeCell ref="B294:B298"/>
    <mergeCell ref="C294:C298"/>
    <mergeCell ref="D294:F298"/>
    <mergeCell ref="G294:G298"/>
    <mergeCell ref="H289:H290"/>
    <mergeCell ref="I289:I293"/>
    <mergeCell ref="J289:J293"/>
    <mergeCell ref="K289:K293"/>
    <mergeCell ref="N289:N293"/>
    <mergeCell ref="H291:H293"/>
    <mergeCell ref="A289:A293"/>
    <mergeCell ref="B289:B293"/>
    <mergeCell ref="C289:C293"/>
    <mergeCell ref="D289:F293"/>
    <mergeCell ref="G289:G293"/>
    <mergeCell ref="H284:H285"/>
    <mergeCell ref="I284:I288"/>
    <mergeCell ref="J284:J288"/>
    <mergeCell ref="K284:K288"/>
    <mergeCell ref="N284:N288"/>
    <mergeCell ref="H286:H288"/>
    <mergeCell ref="A284:A288"/>
    <mergeCell ref="B284:B288"/>
    <mergeCell ref="C284:C288"/>
    <mergeCell ref="D284:F288"/>
    <mergeCell ref="G284:G288"/>
    <mergeCell ref="H279:H280"/>
    <mergeCell ref="I279:I283"/>
    <mergeCell ref="J279:J283"/>
    <mergeCell ref="K279:K283"/>
    <mergeCell ref="N279:N283"/>
    <mergeCell ref="H281:H283"/>
    <mergeCell ref="A279:A283"/>
    <mergeCell ref="B279:B283"/>
    <mergeCell ref="C279:C283"/>
    <mergeCell ref="D279:F283"/>
    <mergeCell ref="G279:G283"/>
    <mergeCell ref="H274:H275"/>
    <mergeCell ref="I274:I278"/>
    <mergeCell ref="J274:J278"/>
    <mergeCell ref="K274:K278"/>
    <mergeCell ref="N274:N278"/>
    <mergeCell ref="H276:H278"/>
    <mergeCell ref="A274:A278"/>
    <mergeCell ref="B274:B278"/>
    <mergeCell ref="C274:C278"/>
    <mergeCell ref="D274:F278"/>
    <mergeCell ref="G274:G278"/>
    <mergeCell ref="H269:H270"/>
    <mergeCell ref="I269:I273"/>
    <mergeCell ref="J269:J273"/>
    <mergeCell ref="K269:K273"/>
    <mergeCell ref="N269:N273"/>
    <mergeCell ref="H271:H273"/>
    <mergeCell ref="A269:A273"/>
    <mergeCell ref="B269:B273"/>
    <mergeCell ref="C269:C273"/>
    <mergeCell ref="D269:F273"/>
    <mergeCell ref="G269:G273"/>
    <mergeCell ref="A214:A218"/>
    <mergeCell ref="H264:H265"/>
    <mergeCell ref="I264:I268"/>
    <mergeCell ref="J264:J268"/>
    <mergeCell ref="K264:K268"/>
    <mergeCell ref="N264:N268"/>
    <mergeCell ref="H266:H268"/>
    <mergeCell ref="A264:A268"/>
    <mergeCell ref="B264:B268"/>
    <mergeCell ref="C264:C268"/>
    <mergeCell ref="D264:F268"/>
    <mergeCell ref="G264:G268"/>
    <mergeCell ref="H249:H250"/>
    <mergeCell ref="I249:I253"/>
    <mergeCell ref="J249:J253"/>
    <mergeCell ref="K249:K253"/>
    <mergeCell ref="N249:N253"/>
    <mergeCell ref="H251:H253"/>
    <mergeCell ref="A249:A253"/>
    <mergeCell ref="B249:B253"/>
    <mergeCell ref="C249:C253"/>
    <mergeCell ref="D249:F253"/>
    <mergeCell ref="G249:G253"/>
    <mergeCell ref="H244:H245"/>
    <mergeCell ref="I244:I248"/>
    <mergeCell ref="J244:J248"/>
    <mergeCell ref="K244:K248"/>
    <mergeCell ref="N244:N248"/>
    <mergeCell ref="H246:H248"/>
    <mergeCell ref="A244:A248"/>
    <mergeCell ref="B244:B248"/>
    <mergeCell ref="C244:C248"/>
    <mergeCell ref="H224:H225"/>
    <mergeCell ref="I224:I228"/>
    <mergeCell ref="J224:J228"/>
    <mergeCell ref="K224:K228"/>
    <mergeCell ref="N224:N228"/>
    <mergeCell ref="H226:H228"/>
    <mergeCell ref="A224:A228"/>
    <mergeCell ref="B224:B228"/>
    <mergeCell ref="C224:C228"/>
    <mergeCell ref="D224:F228"/>
    <mergeCell ref="G224:G228"/>
    <mergeCell ref="H209:H210"/>
    <mergeCell ref="I209:I213"/>
    <mergeCell ref="J209:J213"/>
    <mergeCell ref="K209:K213"/>
    <mergeCell ref="N209:N213"/>
    <mergeCell ref="H211:H213"/>
    <mergeCell ref="A209:A213"/>
    <mergeCell ref="B209:B213"/>
    <mergeCell ref="C209:C213"/>
    <mergeCell ref="D209:F213"/>
    <mergeCell ref="G209:G213"/>
    <mergeCell ref="H219:H220"/>
    <mergeCell ref="I219:I223"/>
    <mergeCell ref="J219:J223"/>
    <mergeCell ref="K219:K223"/>
    <mergeCell ref="N219:N223"/>
    <mergeCell ref="H221:H223"/>
    <mergeCell ref="A219:A223"/>
    <mergeCell ref="B219:B223"/>
    <mergeCell ref="C219:C223"/>
    <mergeCell ref="D219:F223"/>
    <mergeCell ref="B194:B198"/>
    <mergeCell ref="C194:C198"/>
    <mergeCell ref="D194:F198"/>
    <mergeCell ref="G194:G198"/>
    <mergeCell ref="G219:G223"/>
    <mergeCell ref="H214:H215"/>
    <mergeCell ref="I214:I218"/>
    <mergeCell ref="J214:J218"/>
    <mergeCell ref="K214:K218"/>
    <mergeCell ref="N214:N218"/>
    <mergeCell ref="H216:H218"/>
    <mergeCell ref="B214:B218"/>
    <mergeCell ref="C214:C218"/>
    <mergeCell ref="D214:F218"/>
    <mergeCell ref="G214:G218"/>
    <mergeCell ref="H204:H205"/>
    <mergeCell ref="I204:I208"/>
    <mergeCell ref="J204:J208"/>
    <mergeCell ref="K204:K208"/>
    <mergeCell ref="N204:N208"/>
    <mergeCell ref="H206:H208"/>
    <mergeCell ref="H179:H180"/>
    <mergeCell ref="I179:I183"/>
    <mergeCell ref="J179:J183"/>
    <mergeCell ref="K179:K183"/>
    <mergeCell ref="N179:N183"/>
    <mergeCell ref="H181:H183"/>
    <mergeCell ref="A179:A183"/>
    <mergeCell ref="B179:B183"/>
    <mergeCell ref="C179:C183"/>
    <mergeCell ref="A204:A208"/>
    <mergeCell ref="B204:B208"/>
    <mergeCell ref="C204:C208"/>
    <mergeCell ref="D204:F208"/>
    <mergeCell ref="G204:G208"/>
    <mergeCell ref="H199:H200"/>
    <mergeCell ref="I199:I203"/>
    <mergeCell ref="J199:J203"/>
    <mergeCell ref="K199:K203"/>
    <mergeCell ref="N199:N203"/>
    <mergeCell ref="H201:H203"/>
    <mergeCell ref="A199:A203"/>
    <mergeCell ref="B199:B203"/>
    <mergeCell ref="C199:C203"/>
    <mergeCell ref="D199:F203"/>
    <mergeCell ref="G199:G203"/>
    <mergeCell ref="H194:H195"/>
    <mergeCell ref="I194:I198"/>
    <mergeCell ref="J194:J198"/>
    <mergeCell ref="K194:K198"/>
    <mergeCell ref="N194:N198"/>
    <mergeCell ref="H196:H198"/>
    <mergeCell ref="A194:A198"/>
    <mergeCell ref="H189:H190"/>
    <mergeCell ref="I189:I193"/>
    <mergeCell ref="J189:J193"/>
    <mergeCell ref="K189:K193"/>
    <mergeCell ref="N189:N193"/>
    <mergeCell ref="H191:H193"/>
    <mergeCell ref="A189:A193"/>
    <mergeCell ref="B189:B193"/>
    <mergeCell ref="C189:C193"/>
    <mergeCell ref="D189:F193"/>
    <mergeCell ref="G189:G193"/>
    <mergeCell ref="H184:H185"/>
    <mergeCell ref="I184:I188"/>
    <mergeCell ref="J184:J188"/>
    <mergeCell ref="K184:K188"/>
    <mergeCell ref="N184:N188"/>
    <mergeCell ref="H186:H188"/>
    <mergeCell ref="A184:A188"/>
    <mergeCell ref="B184:B188"/>
    <mergeCell ref="C184:C188"/>
    <mergeCell ref="D184:F188"/>
    <mergeCell ref="G184:G188"/>
    <mergeCell ref="D179:F183"/>
    <mergeCell ref="G179:G183"/>
    <mergeCell ref="H174:H175"/>
    <mergeCell ref="I174:I178"/>
    <mergeCell ref="J174:J178"/>
    <mergeCell ref="K174:K178"/>
    <mergeCell ref="N174:N178"/>
    <mergeCell ref="H176:H178"/>
    <mergeCell ref="A174:A178"/>
    <mergeCell ref="B174:B178"/>
    <mergeCell ref="C174:C178"/>
    <mergeCell ref="D174:F178"/>
    <mergeCell ref="G174:G178"/>
    <mergeCell ref="H154:H155"/>
    <mergeCell ref="I154:I158"/>
    <mergeCell ref="J154:J158"/>
    <mergeCell ref="K154:K158"/>
    <mergeCell ref="N154:N158"/>
    <mergeCell ref="H156:H158"/>
    <mergeCell ref="A154:A158"/>
    <mergeCell ref="B154:B158"/>
    <mergeCell ref="C154:C158"/>
    <mergeCell ref="D154:F158"/>
    <mergeCell ref="G154:G158"/>
    <mergeCell ref="K164:K168"/>
    <mergeCell ref="N164:N168"/>
    <mergeCell ref="H166:H168"/>
    <mergeCell ref="A164:A168"/>
    <mergeCell ref="G164:G168"/>
    <mergeCell ref="B164:B168"/>
    <mergeCell ref="C164:C168"/>
    <mergeCell ref="D164:F168"/>
    <mergeCell ref="H149:H150"/>
    <mergeCell ref="I149:I153"/>
    <mergeCell ref="J149:J153"/>
    <mergeCell ref="K149:K153"/>
    <mergeCell ref="N149:N153"/>
    <mergeCell ref="H151:H153"/>
    <mergeCell ref="A149:A153"/>
    <mergeCell ref="B149:B153"/>
    <mergeCell ref="C149:C153"/>
    <mergeCell ref="D149:F153"/>
    <mergeCell ref="G149:G153"/>
    <mergeCell ref="H144:H145"/>
    <mergeCell ref="I144:I148"/>
    <mergeCell ref="J144:J148"/>
    <mergeCell ref="K144:K148"/>
    <mergeCell ref="N144:N148"/>
    <mergeCell ref="H146:H148"/>
    <mergeCell ref="A144:A148"/>
    <mergeCell ref="B144:B148"/>
    <mergeCell ref="C144:C148"/>
    <mergeCell ref="D144:F148"/>
    <mergeCell ref="G144:G148"/>
    <mergeCell ref="H139:H140"/>
    <mergeCell ref="I139:I143"/>
    <mergeCell ref="J139:J143"/>
    <mergeCell ref="K139:K143"/>
    <mergeCell ref="N139:N143"/>
    <mergeCell ref="H141:H143"/>
    <mergeCell ref="A139:A143"/>
    <mergeCell ref="B139:B143"/>
    <mergeCell ref="C139:C143"/>
    <mergeCell ref="D139:F143"/>
    <mergeCell ref="G139:G143"/>
    <mergeCell ref="H134:H135"/>
    <mergeCell ref="I134:I138"/>
    <mergeCell ref="J134:J138"/>
    <mergeCell ref="K134:K138"/>
    <mergeCell ref="N134:N138"/>
    <mergeCell ref="H136:H138"/>
    <mergeCell ref="A134:A138"/>
    <mergeCell ref="B134:B138"/>
    <mergeCell ref="C134:C138"/>
    <mergeCell ref="D134:F138"/>
    <mergeCell ref="G134:G138"/>
    <mergeCell ref="H129:H130"/>
    <mergeCell ref="I129:I133"/>
    <mergeCell ref="J129:J133"/>
    <mergeCell ref="K129:K133"/>
    <mergeCell ref="N129:N133"/>
    <mergeCell ref="H131:H133"/>
    <mergeCell ref="A129:A133"/>
    <mergeCell ref="B129:B133"/>
    <mergeCell ref="C129:C133"/>
    <mergeCell ref="D129:F133"/>
    <mergeCell ref="G129:G133"/>
    <mergeCell ref="H124:H125"/>
    <mergeCell ref="I124:I128"/>
    <mergeCell ref="J124:J128"/>
    <mergeCell ref="K124:K128"/>
    <mergeCell ref="N124:N128"/>
    <mergeCell ref="H126:H128"/>
    <mergeCell ref="A124:A128"/>
    <mergeCell ref="B124:B128"/>
    <mergeCell ref="C124:C128"/>
    <mergeCell ref="D124:F128"/>
    <mergeCell ref="G124:G128"/>
    <mergeCell ref="H119:H120"/>
    <mergeCell ref="I119:I123"/>
    <mergeCell ref="J119:J123"/>
    <mergeCell ref="K119:K123"/>
    <mergeCell ref="N119:N123"/>
    <mergeCell ref="H121:H123"/>
    <mergeCell ref="A119:A123"/>
    <mergeCell ref="B119:B123"/>
    <mergeCell ref="C119:C123"/>
    <mergeCell ref="D119:F123"/>
    <mergeCell ref="G119:G123"/>
    <mergeCell ref="H114:H115"/>
    <mergeCell ref="I114:I118"/>
    <mergeCell ref="J114:J118"/>
    <mergeCell ref="K114:K118"/>
    <mergeCell ref="N114:N118"/>
    <mergeCell ref="H116:H118"/>
    <mergeCell ref="A114:A118"/>
    <mergeCell ref="B114:B118"/>
    <mergeCell ref="C114:C118"/>
    <mergeCell ref="D114:F118"/>
    <mergeCell ref="G114:G118"/>
    <mergeCell ref="A84:A88"/>
    <mergeCell ref="H109:H110"/>
    <mergeCell ref="I109:I113"/>
    <mergeCell ref="J109:J113"/>
    <mergeCell ref="K109:K113"/>
    <mergeCell ref="N109:N113"/>
    <mergeCell ref="H111:H113"/>
    <mergeCell ref="A109:A113"/>
    <mergeCell ref="B109:B113"/>
    <mergeCell ref="C109:C113"/>
    <mergeCell ref="D109:F113"/>
    <mergeCell ref="G109:G113"/>
    <mergeCell ref="H104:H105"/>
    <mergeCell ref="I104:I108"/>
    <mergeCell ref="J104:J108"/>
    <mergeCell ref="K104:K108"/>
    <mergeCell ref="N104:N108"/>
    <mergeCell ref="H106:H108"/>
    <mergeCell ref="A104:A108"/>
    <mergeCell ref="B104:B108"/>
    <mergeCell ref="C104:C108"/>
    <mergeCell ref="D104:F108"/>
    <mergeCell ref="G104:G108"/>
    <mergeCell ref="H99:H100"/>
    <mergeCell ref="I99:I103"/>
    <mergeCell ref="J99:J103"/>
    <mergeCell ref="K99:K103"/>
    <mergeCell ref="N99:N103"/>
    <mergeCell ref="H101:H103"/>
    <mergeCell ref="A99:A103"/>
    <mergeCell ref="B99:B103"/>
    <mergeCell ref="C99:C103"/>
    <mergeCell ref="D99:F103"/>
    <mergeCell ref="G99:G103"/>
    <mergeCell ref="H94:H95"/>
    <mergeCell ref="I94:I98"/>
    <mergeCell ref="J94:J98"/>
    <mergeCell ref="K94:K98"/>
    <mergeCell ref="N94:N98"/>
    <mergeCell ref="H96:H98"/>
    <mergeCell ref="A94:A98"/>
    <mergeCell ref="B94:B98"/>
    <mergeCell ref="C94:C98"/>
    <mergeCell ref="D94:F98"/>
    <mergeCell ref="G94:G98"/>
    <mergeCell ref="H79:H80"/>
    <mergeCell ref="I79:I83"/>
    <mergeCell ref="J79:J83"/>
    <mergeCell ref="K79:K83"/>
    <mergeCell ref="N79:N83"/>
    <mergeCell ref="H81:H83"/>
    <mergeCell ref="A79:A83"/>
    <mergeCell ref="B79:B83"/>
    <mergeCell ref="C79:C83"/>
    <mergeCell ref="D79:F83"/>
    <mergeCell ref="G79:G83"/>
    <mergeCell ref="H89:H90"/>
    <mergeCell ref="I89:I93"/>
    <mergeCell ref="J89:J93"/>
    <mergeCell ref="K89:K93"/>
    <mergeCell ref="N89:N93"/>
    <mergeCell ref="H91:H93"/>
    <mergeCell ref="A89:A93"/>
    <mergeCell ref="B89:B93"/>
    <mergeCell ref="C89:C93"/>
    <mergeCell ref="D89:F93"/>
    <mergeCell ref="G89:G93"/>
    <mergeCell ref="H84:H85"/>
    <mergeCell ref="I84:I88"/>
    <mergeCell ref="J84:J88"/>
    <mergeCell ref="K84:K88"/>
    <mergeCell ref="N84:N88"/>
    <mergeCell ref="H86:H88"/>
    <mergeCell ref="B84:B88"/>
    <mergeCell ref="C84:C88"/>
    <mergeCell ref="D84:F88"/>
    <mergeCell ref="G84:G88"/>
    <mergeCell ref="H74:H75"/>
    <mergeCell ref="I74:I78"/>
    <mergeCell ref="J74:J78"/>
    <mergeCell ref="K74:K78"/>
    <mergeCell ref="N74:N78"/>
    <mergeCell ref="H76:H78"/>
    <mergeCell ref="A74:A78"/>
    <mergeCell ref="B74:B78"/>
    <mergeCell ref="C74:C78"/>
    <mergeCell ref="D74:F78"/>
    <mergeCell ref="G74:G78"/>
    <mergeCell ref="H69:H70"/>
    <mergeCell ref="I69:I73"/>
    <mergeCell ref="J69:J73"/>
    <mergeCell ref="K69:K73"/>
    <mergeCell ref="N69:N73"/>
    <mergeCell ref="H71:H73"/>
    <mergeCell ref="A69:A73"/>
    <mergeCell ref="B69:B73"/>
    <mergeCell ref="C69:C73"/>
    <mergeCell ref="D69:F73"/>
    <mergeCell ref="G69:G73"/>
    <mergeCell ref="H64:H65"/>
    <mergeCell ref="I64:I68"/>
    <mergeCell ref="J64:J68"/>
    <mergeCell ref="K64:K68"/>
    <mergeCell ref="N64:N68"/>
    <mergeCell ref="H66:H68"/>
    <mergeCell ref="A64:A68"/>
    <mergeCell ref="B64:B68"/>
    <mergeCell ref="C64:C68"/>
    <mergeCell ref="D64:F68"/>
    <mergeCell ref="G64:G68"/>
    <mergeCell ref="J59:J63"/>
    <mergeCell ref="K59:K63"/>
    <mergeCell ref="N59:N63"/>
    <mergeCell ref="H61:H63"/>
    <mergeCell ref="A59:A63"/>
    <mergeCell ref="B59:B63"/>
    <mergeCell ref="C59:C63"/>
    <mergeCell ref="D59:F63"/>
    <mergeCell ref="G59:G63"/>
    <mergeCell ref="H54:H55"/>
    <mergeCell ref="I54:I58"/>
    <mergeCell ref="J54:J58"/>
    <mergeCell ref="K54:K58"/>
    <mergeCell ref="N54:N58"/>
    <mergeCell ref="H56:H58"/>
    <mergeCell ref="A54:A58"/>
    <mergeCell ref="B54:B58"/>
    <mergeCell ref="C54:C58"/>
    <mergeCell ref="D54:F58"/>
    <mergeCell ref="G54:G58"/>
    <mergeCell ref="I19:I23"/>
    <mergeCell ref="I24:I28"/>
    <mergeCell ref="J24:J28"/>
    <mergeCell ref="K24:K28"/>
    <mergeCell ref="H44:H45"/>
    <mergeCell ref="I44:I48"/>
    <mergeCell ref="J44:J48"/>
    <mergeCell ref="K44:K48"/>
    <mergeCell ref="N44:N48"/>
    <mergeCell ref="H46:H48"/>
    <mergeCell ref="A44:A48"/>
    <mergeCell ref="B44:B48"/>
    <mergeCell ref="C44:C48"/>
    <mergeCell ref="D44:F48"/>
    <mergeCell ref="G44:G48"/>
    <mergeCell ref="H39:H40"/>
    <mergeCell ref="I39:I43"/>
    <mergeCell ref="J39:J43"/>
    <mergeCell ref="K39:K43"/>
    <mergeCell ref="N39:N43"/>
    <mergeCell ref="H41:H43"/>
    <mergeCell ref="D34:F38"/>
    <mergeCell ref="G34:G38"/>
    <mergeCell ref="H29:H30"/>
    <mergeCell ref="I29:I33"/>
    <mergeCell ref="J29:J33"/>
    <mergeCell ref="K29:K33"/>
    <mergeCell ref="N29:N33"/>
    <mergeCell ref="H31:H33"/>
    <mergeCell ref="A29:A33"/>
    <mergeCell ref="B29:B33"/>
    <mergeCell ref="C29:C33"/>
    <mergeCell ref="H34:H35"/>
    <mergeCell ref="I34:I38"/>
    <mergeCell ref="J34:J38"/>
    <mergeCell ref="H49:H50"/>
    <mergeCell ref="I49:I53"/>
    <mergeCell ref="J49:J53"/>
    <mergeCell ref="K49:K53"/>
    <mergeCell ref="N49:N53"/>
    <mergeCell ref="H51:H53"/>
    <mergeCell ref="A49:A53"/>
    <mergeCell ref="B49:B53"/>
    <mergeCell ref="C49:C53"/>
    <mergeCell ref="D49:F53"/>
    <mergeCell ref="G49:G53"/>
    <mergeCell ref="H519:H520"/>
    <mergeCell ref="I519:I523"/>
    <mergeCell ref="B509:B513"/>
    <mergeCell ref="N429:N433"/>
    <mergeCell ref="J164:J168"/>
    <mergeCell ref="A39:A43"/>
    <mergeCell ref="I439:I443"/>
    <mergeCell ref="J439:J443"/>
    <mergeCell ref="K439:K443"/>
    <mergeCell ref="N439:N443"/>
    <mergeCell ref="A489:H493"/>
    <mergeCell ref="I489:I493"/>
    <mergeCell ref="J489:J493"/>
    <mergeCell ref="K489:K493"/>
    <mergeCell ref="N489:N493"/>
    <mergeCell ref="A494:A498"/>
    <mergeCell ref="H59:H60"/>
    <mergeCell ref="I59:I63"/>
    <mergeCell ref="A3:Q3"/>
    <mergeCell ref="A7:A8"/>
    <mergeCell ref="B7:B8"/>
    <mergeCell ref="C7:C8"/>
    <mergeCell ref="D7:F8"/>
    <mergeCell ref="G7:G8"/>
    <mergeCell ref="H7:H8"/>
    <mergeCell ref="I7:I8"/>
    <mergeCell ref="J7:K7"/>
    <mergeCell ref="N9:N13"/>
    <mergeCell ref="A14:A18"/>
    <mergeCell ref="B14:B18"/>
    <mergeCell ref="C14:C18"/>
    <mergeCell ref="D14:F18"/>
    <mergeCell ref="G14:G18"/>
    <mergeCell ref="H14:H15"/>
    <mergeCell ref="I14:I18"/>
    <mergeCell ref="N14:N18"/>
    <mergeCell ref="H16:H18"/>
    <mergeCell ref="J14:J18"/>
    <mergeCell ref="K14:K18"/>
    <mergeCell ref="A9:H13"/>
    <mergeCell ref="I9:I13"/>
    <mergeCell ref="J9:J13"/>
    <mergeCell ref="K9:K13"/>
    <mergeCell ref="O9:O13"/>
    <mergeCell ref="Q9:Q13"/>
    <mergeCell ref="O14:O18"/>
    <mergeCell ref="Q14:Q18"/>
    <mergeCell ref="L7:N7"/>
    <mergeCell ref="O7:Q7"/>
    <mergeCell ref="N534:N538"/>
    <mergeCell ref="H536:H538"/>
    <mergeCell ref="D19:F23"/>
    <mergeCell ref="H19:H20"/>
    <mergeCell ref="G19:G23"/>
    <mergeCell ref="A24:A28"/>
    <mergeCell ref="N19:N23"/>
    <mergeCell ref="H21:H23"/>
    <mergeCell ref="J19:J23"/>
    <mergeCell ref="K19:K23"/>
    <mergeCell ref="N24:N28"/>
    <mergeCell ref="H26:H28"/>
    <mergeCell ref="B24:B28"/>
    <mergeCell ref="C24:C28"/>
    <mergeCell ref="D24:F28"/>
    <mergeCell ref="G24:G28"/>
    <mergeCell ref="H24:H25"/>
    <mergeCell ref="B39:B43"/>
    <mergeCell ref="A19:A23"/>
    <mergeCell ref="B19:B23"/>
    <mergeCell ref="C19:C23"/>
    <mergeCell ref="C39:C43"/>
    <mergeCell ref="D39:F43"/>
    <mergeCell ref="G39:G43"/>
    <mergeCell ref="K34:K38"/>
    <mergeCell ref="N34:N38"/>
    <mergeCell ref="H36:H38"/>
    <mergeCell ref="A34:A38"/>
    <mergeCell ref="B34:B38"/>
    <mergeCell ref="C34:C38"/>
    <mergeCell ref="D29:F33"/>
    <mergeCell ref="G29:G33"/>
    <mergeCell ref="C569:C573"/>
    <mergeCell ref="D569:F573"/>
    <mergeCell ref="G569:G573"/>
    <mergeCell ref="H569:H570"/>
    <mergeCell ref="I569:I573"/>
    <mergeCell ref="I544:I548"/>
    <mergeCell ref="J544:J548"/>
    <mergeCell ref="K544:K548"/>
    <mergeCell ref="N544:N548"/>
    <mergeCell ref="H546:H548"/>
    <mergeCell ref="N524:N528"/>
    <mergeCell ref="H526:H528"/>
    <mergeCell ref="A504:A508"/>
    <mergeCell ref="B504:B508"/>
    <mergeCell ref="C504:C508"/>
    <mergeCell ref="D504:F508"/>
    <mergeCell ref="G504:G508"/>
    <mergeCell ref="H504:H505"/>
    <mergeCell ref="I504:I508"/>
    <mergeCell ref="J504:J508"/>
    <mergeCell ref="K504:K508"/>
    <mergeCell ref="N504:N508"/>
    <mergeCell ref="H506:H508"/>
    <mergeCell ref="A534:A538"/>
    <mergeCell ref="B534:B538"/>
    <mergeCell ref="C534:C538"/>
    <mergeCell ref="D534:F538"/>
    <mergeCell ref="G534:G538"/>
    <mergeCell ref="H534:H535"/>
    <mergeCell ref="I534:I538"/>
    <mergeCell ref="J534:J538"/>
    <mergeCell ref="K534:K538"/>
    <mergeCell ref="I594:I598"/>
    <mergeCell ref="J594:J598"/>
    <mergeCell ref="K594:K598"/>
    <mergeCell ref="N594:N598"/>
    <mergeCell ref="H596:H598"/>
    <mergeCell ref="A549:H553"/>
    <mergeCell ref="A559:H563"/>
    <mergeCell ref="I559:I563"/>
    <mergeCell ref="J559:J563"/>
    <mergeCell ref="K559:K563"/>
    <mergeCell ref="N559:N563"/>
    <mergeCell ref="A564:A568"/>
    <mergeCell ref="B564:B568"/>
    <mergeCell ref="C564:C568"/>
    <mergeCell ref="D564:F568"/>
    <mergeCell ref="G564:G568"/>
    <mergeCell ref="H564:H565"/>
    <mergeCell ref="A584:H588"/>
    <mergeCell ref="H574:H575"/>
    <mergeCell ref="A554:A558"/>
    <mergeCell ref="B554:B558"/>
    <mergeCell ref="C554:C558"/>
    <mergeCell ref="D554:F558"/>
    <mergeCell ref="G554:G558"/>
    <mergeCell ref="H554:H555"/>
    <mergeCell ref="I554:I558"/>
    <mergeCell ref="J554:J558"/>
    <mergeCell ref="K554:K558"/>
    <mergeCell ref="N554:N558"/>
    <mergeCell ref="H556:H558"/>
    <mergeCell ref="A569:A573"/>
    <mergeCell ref="B569:B573"/>
    <mergeCell ref="G599:G603"/>
    <mergeCell ref="H599:H600"/>
    <mergeCell ref="I599:I603"/>
    <mergeCell ref="J599:J603"/>
    <mergeCell ref="K599:K603"/>
    <mergeCell ref="N599:N603"/>
    <mergeCell ref="H601:H603"/>
    <mergeCell ref="A604:A608"/>
    <mergeCell ref="B604:B608"/>
    <mergeCell ref="C604:C608"/>
    <mergeCell ref="D604:F608"/>
    <mergeCell ref="G604:G608"/>
    <mergeCell ref="H604:H605"/>
    <mergeCell ref="I604:I608"/>
    <mergeCell ref="J604:J608"/>
    <mergeCell ref="K604:K608"/>
    <mergeCell ref="N604:N608"/>
    <mergeCell ref="H606:H608"/>
    <mergeCell ref="A599:A603"/>
    <mergeCell ref="B599:B603"/>
    <mergeCell ref="C599:C603"/>
    <mergeCell ref="D599:F603"/>
    <mergeCell ref="B479:B483"/>
    <mergeCell ref="A639:H643"/>
    <mergeCell ref="I639:I643"/>
    <mergeCell ref="J639:J643"/>
    <mergeCell ref="K639:K643"/>
    <mergeCell ref="N639:N643"/>
    <mergeCell ref="A629:A633"/>
    <mergeCell ref="B629:B633"/>
    <mergeCell ref="C629:C633"/>
    <mergeCell ref="D629:F633"/>
    <mergeCell ref="G629:G633"/>
    <mergeCell ref="H629:H630"/>
    <mergeCell ref="I629:I633"/>
    <mergeCell ref="J629:J633"/>
    <mergeCell ref="K629:K633"/>
    <mergeCell ref="N629:N633"/>
    <mergeCell ref="H631:H633"/>
    <mergeCell ref="A614:A618"/>
    <mergeCell ref="B614:B618"/>
    <mergeCell ref="C614:C618"/>
    <mergeCell ref="D614:F618"/>
    <mergeCell ref="G614:G618"/>
    <mergeCell ref="H614:H615"/>
    <mergeCell ref="I614:I618"/>
    <mergeCell ref="J614:J618"/>
    <mergeCell ref="K614:K618"/>
    <mergeCell ref="I589:I593"/>
    <mergeCell ref="J589:J593"/>
    <mergeCell ref="K589:K593"/>
    <mergeCell ref="N589:N593"/>
    <mergeCell ref="H591:H593"/>
    <mergeCell ref="G594:G598"/>
    <mergeCell ref="A669:H669"/>
    <mergeCell ref="A649:A653"/>
    <mergeCell ref="B649:B653"/>
    <mergeCell ref="C649:C653"/>
    <mergeCell ref="D649:F653"/>
    <mergeCell ref="G649:G653"/>
    <mergeCell ref="H649:H650"/>
    <mergeCell ref="I649:I653"/>
    <mergeCell ref="J649:J653"/>
    <mergeCell ref="K649:K653"/>
    <mergeCell ref="N649:N653"/>
    <mergeCell ref="H651:H653"/>
    <mergeCell ref="A654:A658"/>
    <mergeCell ref="B654:B658"/>
    <mergeCell ref="C654:C658"/>
    <mergeCell ref="D654:F658"/>
    <mergeCell ref="G654:G658"/>
    <mergeCell ref="H654:H655"/>
    <mergeCell ref="I654:I658"/>
    <mergeCell ref="J654:J658"/>
    <mergeCell ref="K654:K658"/>
    <mergeCell ref="N654:N658"/>
    <mergeCell ref="H656:H658"/>
    <mergeCell ref="A659:A663"/>
    <mergeCell ref="B659:B663"/>
    <mergeCell ref="C659:C663"/>
    <mergeCell ref="D659:F663"/>
    <mergeCell ref="G659:G663"/>
    <mergeCell ref="K484:K488"/>
    <mergeCell ref="N484:N488"/>
    <mergeCell ref="H486:H488"/>
    <mergeCell ref="A159:A163"/>
    <mergeCell ref="B159:B163"/>
    <mergeCell ref="C159:C163"/>
    <mergeCell ref="D159:F163"/>
    <mergeCell ref="G159:G163"/>
    <mergeCell ref="H159:H160"/>
    <mergeCell ref="I159:I163"/>
    <mergeCell ref="J159:J163"/>
    <mergeCell ref="K159:K163"/>
    <mergeCell ref="N159:N163"/>
    <mergeCell ref="H161:H163"/>
    <mergeCell ref="H169:H170"/>
    <mergeCell ref="I169:I173"/>
    <mergeCell ref="J169:J173"/>
    <mergeCell ref="K169:K173"/>
    <mergeCell ref="N169:N173"/>
    <mergeCell ref="H171:H173"/>
    <mergeCell ref="A169:A173"/>
    <mergeCell ref="B169:B173"/>
    <mergeCell ref="C169:C173"/>
    <mergeCell ref="H431:H433"/>
    <mergeCell ref="H459:H460"/>
    <mergeCell ref="I459:I463"/>
    <mergeCell ref="J459:J463"/>
    <mergeCell ref="K459:K463"/>
    <mergeCell ref="N459:N463"/>
    <mergeCell ref="H461:H463"/>
    <mergeCell ref="C479:C483"/>
    <mergeCell ref="H439:H440"/>
    <mergeCell ref="D169:F173"/>
    <mergeCell ref="G169:G173"/>
    <mergeCell ref="H164:H165"/>
    <mergeCell ref="I164:I168"/>
    <mergeCell ref="A354:A358"/>
    <mergeCell ref="B354:B358"/>
    <mergeCell ref="C354:C358"/>
    <mergeCell ref="D354:F358"/>
    <mergeCell ref="G354:G358"/>
    <mergeCell ref="H354:H355"/>
    <mergeCell ref="I354:I358"/>
    <mergeCell ref="J354:J358"/>
    <mergeCell ref="K354:K358"/>
    <mergeCell ref="N354:N358"/>
    <mergeCell ref="H356:H358"/>
    <mergeCell ref="A374:A378"/>
    <mergeCell ref="B374:B378"/>
    <mergeCell ref="C374:C378"/>
    <mergeCell ref="D374:F378"/>
    <mergeCell ref="G374:G378"/>
    <mergeCell ref="H374:H375"/>
    <mergeCell ref="I374:I378"/>
    <mergeCell ref="J374:J378"/>
    <mergeCell ref="K374:K378"/>
    <mergeCell ref="N374:N378"/>
    <mergeCell ref="H376:H378"/>
    <mergeCell ref="H369:H370"/>
    <mergeCell ref="I369:I373"/>
    <mergeCell ref="J369:J373"/>
    <mergeCell ref="K369:K373"/>
    <mergeCell ref="N369:N373"/>
    <mergeCell ref="H371:H373"/>
    <mergeCell ref="A369:A373"/>
    <mergeCell ref="B369:B373"/>
    <mergeCell ref="C369:C373"/>
    <mergeCell ref="D369:F373"/>
    <mergeCell ref="N494:N498"/>
    <mergeCell ref="H496:H498"/>
    <mergeCell ref="A474:A488"/>
    <mergeCell ref="D479:F483"/>
    <mergeCell ref="G479:G483"/>
    <mergeCell ref="H479:H480"/>
    <mergeCell ref="I479:I483"/>
    <mergeCell ref="J479:J483"/>
    <mergeCell ref="K479:K483"/>
    <mergeCell ref="N479:N483"/>
    <mergeCell ref="H481:H483"/>
    <mergeCell ref="B484:B488"/>
    <mergeCell ref="C484:C488"/>
    <mergeCell ref="D484:F488"/>
    <mergeCell ref="G484:G488"/>
    <mergeCell ref="H484:H485"/>
    <mergeCell ref="I484:I488"/>
    <mergeCell ref="J484:J488"/>
    <mergeCell ref="B474:B478"/>
    <mergeCell ref="C474:C478"/>
    <mergeCell ref="D474:F478"/>
    <mergeCell ref="G474:G478"/>
    <mergeCell ref="H474:H475"/>
    <mergeCell ref="I474:I478"/>
    <mergeCell ref="J474:J478"/>
    <mergeCell ref="K474:K478"/>
    <mergeCell ref="N474:N478"/>
    <mergeCell ref="H476:H478"/>
    <mergeCell ref="N614:N618"/>
    <mergeCell ref="A664:A668"/>
    <mergeCell ref="B664:B668"/>
    <mergeCell ref="C664:C668"/>
    <mergeCell ref="D664:F668"/>
    <mergeCell ref="G664:G668"/>
    <mergeCell ref="H664:H665"/>
    <mergeCell ref="I664:I668"/>
    <mergeCell ref="J664:J668"/>
    <mergeCell ref="K664:K668"/>
    <mergeCell ref="N664:N668"/>
    <mergeCell ref="H666:H668"/>
    <mergeCell ref="H659:H660"/>
    <mergeCell ref="I659:I663"/>
    <mergeCell ref="J659:J663"/>
    <mergeCell ref="K659:K663"/>
    <mergeCell ref="A644:A648"/>
    <mergeCell ref="B644:B648"/>
    <mergeCell ref="C644:C648"/>
    <mergeCell ref="D644:F648"/>
    <mergeCell ref="G644:G648"/>
    <mergeCell ref="H616:H618"/>
    <mergeCell ref="H626:H628"/>
    <mergeCell ref="I619:I623"/>
    <mergeCell ref="C619:C623"/>
    <mergeCell ref="D619:F623"/>
    <mergeCell ref="G619:G623"/>
    <mergeCell ref="H619:H620"/>
    <mergeCell ref="H644:H645"/>
    <mergeCell ref="I644:I648"/>
    <mergeCell ref="N634:N638"/>
    <mergeCell ref="H636:H638"/>
    <mergeCell ref="O19:O23"/>
    <mergeCell ref="Q19:Q23"/>
    <mergeCell ref="O24:O28"/>
    <mergeCell ref="Q24:Q28"/>
    <mergeCell ref="O29:O33"/>
    <mergeCell ref="Q29:Q33"/>
    <mergeCell ref="O34:O38"/>
    <mergeCell ref="Q34:Q38"/>
    <mergeCell ref="O39:O43"/>
    <mergeCell ref="Q39:Q43"/>
    <mergeCell ref="O44:O48"/>
    <mergeCell ref="Q44:Q48"/>
    <mergeCell ref="O49:O53"/>
    <mergeCell ref="Q49:Q53"/>
    <mergeCell ref="O54:O58"/>
    <mergeCell ref="O59:O63"/>
    <mergeCell ref="O64:O68"/>
    <mergeCell ref="O69:O73"/>
    <mergeCell ref="O74:O78"/>
    <mergeCell ref="O79:O83"/>
    <mergeCell ref="O84:O88"/>
    <mergeCell ref="O89:O93"/>
    <mergeCell ref="O94:O98"/>
    <mergeCell ref="O99:O103"/>
    <mergeCell ref="O104:O108"/>
    <mergeCell ref="O109:O113"/>
    <mergeCell ref="O114:O118"/>
    <mergeCell ref="O119:O123"/>
    <mergeCell ref="O124:O128"/>
    <mergeCell ref="O129:O133"/>
    <mergeCell ref="O134:O138"/>
    <mergeCell ref="O139:O143"/>
    <mergeCell ref="O144:O148"/>
    <mergeCell ref="O149:O153"/>
    <mergeCell ref="O154:O158"/>
    <mergeCell ref="O159:O163"/>
    <mergeCell ref="O164:O168"/>
    <mergeCell ref="O169:O173"/>
    <mergeCell ref="O174:O178"/>
    <mergeCell ref="O179:O183"/>
    <mergeCell ref="O184:O188"/>
    <mergeCell ref="O189:O193"/>
    <mergeCell ref="O194:O198"/>
    <mergeCell ref="O199:O203"/>
    <mergeCell ref="O204:O208"/>
    <mergeCell ref="O209:O213"/>
    <mergeCell ref="O214:O218"/>
    <mergeCell ref="O219:O223"/>
    <mergeCell ref="O224:O228"/>
    <mergeCell ref="O229:O233"/>
    <mergeCell ref="O234:O238"/>
    <mergeCell ref="O239:O243"/>
    <mergeCell ref="O244:O248"/>
    <mergeCell ref="O249:O253"/>
    <mergeCell ref="O254:O258"/>
    <mergeCell ref="O259:O263"/>
    <mergeCell ref="O264:O268"/>
    <mergeCell ref="O269:O273"/>
    <mergeCell ref="O274:O278"/>
    <mergeCell ref="O279:O283"/>
    <mergeCell ref="O284:O288"/>
    <mergeCell ref="O289:O293"/>
    <mergeCell ref="O294:O298"/>
    <mergeCell ref="O299:O303"/>
    <mergeCell ref="O304:O308"/>
    <mergeCell ref="O309:O313"/>
    <mergeCell ref="O314:O318"/>
    <mergeCell ref="O319:O323"/>
    <mergeCell ref="O324:O328"/>
    <mergeCell ref="O329:O333"/>
    <mergeCell ref="O334:O338"/>
    <mergeCell ref="O339:O343"/>
    <mergeCell ref="O344:O348"/>
    <mergeCell ref="O349:O353"/>
    <mergeCell ref="O354:O358"/>
    <mergeCell ref="O359:O363"/>
    <mergeCell ref="O364:O368"/>
    <mergeCell ref="O369:O373"/>
    <mergeCell ref="O374:O378"/>
    <mergeCell ref="O379:O383"/>
    <mergeCell ref="O384:O388"/>
    <mergeCell ref="O389:O393"/>
    <mergeCell ref="O394:O398"/>
    <mergeCell ref="O399:O403"/>
    <mergeCell ref="O404:O408"/>
    <mergeCell ref="O409:O413"/>
    <mergeCell ref="O414:O418"/>
    <mergeCell ref="O419:O423"/>
    <mergeCell ref="O424:O428"/>
    <mergeCell ref="O429:O433"/>
    <mergeCell ref="O434:O438"/>
    <mergeCell ref="O439:O443"/>
    <mergeCell ref="O444:O448"/>
    <mergeCell ref="O449:O453"/>
    <mergeCell ref="O454:O458"/>
    <mergeCell ref="O459:O463"/>
    <mergeCell ref="O464:O468"/>
    <mergeCell ref="O469:O473"/>
    <mergeCell ref="O474:O478"/>
    <mergeCell ref="O479:O483"/>
    <mergeCell ref="O484:O488"/>
    <mergeCell ref="O489:O493"/>
    <mergeCell ref="O494:O498"/>
    <mergeCell ref="O499:O503"/>
    <mergeCell ref="O504:O508"/>
    <mergeCell ref="O509:O513"/>
    <mergeCell ref="O514:O518"/>
    <mergeCell ref="O519:O523"/>
    <mergeCell ref="O524:O528"/>
    <mergeCell ref="O529:O533"/>
    <mergeCell ref="O534:O538"/>
    <mergeCell ref="O539:O543"/>
    <mergeCell ref="O544:O548"/>
    <mergeCell ref="O549:O553"/>
    <mergeCell ref="O554:O558"/>
    <mergeCell ref="O559:O563"/>
    <mergeCell ref="O564:O568"/>
    <mergeCell ref="O569:O573"/>
    <mergeCell ref="O574:O578"/>
    <mergeCell ref="O579:O583"/>
    <mergeCell ref="O584:O588"/>
    <mergeCell ref="O589:O593"/>
    <mergeCell ref="O594:O598"/>
    <mergeCell ref="O599:O603"/>
    <mergeCell ref="O604:O608"/>
    <mergeCell ref="O609:O613"/>
    <mergeCell ref="O614:O618"/>
    <mergeCell ref="O619:O623"/>
    <mergeCell ref="O624:O628"/>
    <mergeCell ref="O629:O633"/>
    <mergeCell ref="O634:O638"/>
    <mergeCell ref="O639:O643"/>
    <mergeCell ref="O644:O648"/>
    <mergeCell ref="O649:O653"/>
    <mergeCell ref="O654:O658"/>
    <mergeCell ref="O659:O663"/>
    <mergeCell ref="O664:O668"/>
    <mergeCell ref="Q54:Q58"/>
    <mergeCell ref="Q59:Q63"/>
    <mergeCell ref="Q64:Q68"/>
    <mergeCell ref="Q69:Q73"/>
    <mergeCell ref="Q74:Q78"/>
    <mergeCell ref="Q79:Q83"/>
    <mergeCell ref="Q84:Q88"/>
    <mergeCell ref="Q89:Q93"/>
    <mergeCell ref="Q94:Q98"/>
    <mergeCell ref="Q99:Q103"/>
    <mergeCell ref="Q104:Q108"/>
    <mergeCell ref="Q109:Q113"/>
    <mergeCell ref="Q114:Q118"/>
    <mergeCell ref="Q119:Q123"/>
    <mergeCell ref="Q124:Q128"/>
    <mergeCell ref="Q129:Q133"/>
    <mergeCell ref="Q134:Q138"/>
    <mergeCell ref="Q139:Q143"/>
    <mergeCell ref="Q144:Q148"/>
    <mergeCell ref="Q149:Q153"/>
    <mergeCell ref="Q154:Q158"/>
    <mergeCell ref="Q159:Q163"/>
    <mergeCell ref="Q164:Q168"/>
    <mergeCell ref="Q169:Q173"/>
    <mergeCell ref="Q174:Q178"/>
    <mergeCell ref="Q179:Q183"/>
    <mergeCell ref="Q184:Q188"/>
    <mergeCell ref="Q189:Q193"/>
    <mergeCell ref="Q194:Q198"/>
    <mergeCell ref="Q199:Q203"/>
    <mergeCell ref="Q204:Q208"/>
    <mergeCell ref="Q209:Q213"/>
    <mergeCell ref="Q214:Q218"/>
    <mergeCell ref="Q219:Q223"/>
    <mergeCell ref="Q224:Q228"/>
    <mergeCell ref="Q229:Q233"/>
    <mergeCell ref="Q234:Q238"/>
    <mergeCell ref="Q239:Q243"/>
    <mergeCell ref="Q244:Q248"/>
    <mergeCell ref="Q249:Q253"/>
    <mergeCell ref="Q254:Q258"/>
    <mergeCell ref="Q259:Q263"/>
    <mergeCell ref="Q264:Q268"/>
    <mergeCell ref="Q269:Q273"/>
    <mergeCell ref="Q274:Q278"/>
    <mergeCell ref="Q279:Q283"/>
    <mergeCell ref="Q284:Q288"/>
    <mergeCell ref="Q289:Q293"/>
    <mergeCell ref="Q294:Q298"/>
    <mergeCell ref="Q299:Q303"/>
    <mergeCell ref="Q304:Q308"/>
    <mergeCell ref="Q309:Q313"/>
    <mergeCell ref="Q314:Q318"/>
    <mergeCell ref="Q319:Q323"/>
    <mergeCell ref="Q324:Q328"/>
    <mergeCell ref="Q329:Q333"/>
    <mergeCell ref="Q334:Q338"/>
    <mergeCell ref="Q339:Q343"/>
    <mergeCell ref="Q344:Q348"/>
    <mergeCell ref="Q349:Q353"/>
    <mergeCell ref="Q354:Q358"/>
    <mergeCell ref="Q359:Q363"/>
    <mergeCell ref="Q364:Q368"/>
    <mergeCell ref="Q369:Q373"/>
    <mergeCell ref="Q374:Q378"/>
    <mergeCell ref="Q379:Q383"/>
    <mergeCell ref="Q384:Q388"/>
    <mergeCell ref="Q389:Q393"/>
    <mergeCell ref="Q394:Q398"/>
    <mergeCell ref="Q399:Q403"/>
    <mergeCell ref="Q404:Q408"/>
    <mergeCell ref="Q409:Q413"/>
    <mergeCell ref="Q414:Q418"/>
    <mergeCell ref="Q419:Q423"/>
    <mergeCell ref="Q424:Q428"/>
    <mergeCell ref="Q429:Q433"/>
    <mergeCell ref="Q434:Q438"/>
    <mergeCell ref="Q439:Q443"/>
    <mergeCell ref="Q444:Q448"/>
    <mergeCell ref="Q449:Q453"/>
    <mergeCell ref="Q454:Q458"/>
    <mergeCell ref="Q459:Q463"/>
    <mergeCell ref="Q464:Q468"/>
    <mergeCell ref="Q469:Q473"/>
    <mergeCell ref="Q474:Q478"/>
    <mergeCell ref="Q479:Q483"/>
    <mergeCell ref="Q484:Q488"/>
    <mergeCell ref="Q489:Q493"/>
    <mergeCell ref="Q494:Q498"/>
    <mergeCell ref="Q499:Q503"/>
    <mergeCell ref="Q504:Q508"/>
    <mergeCell ref="Q509:Q513"/>
    <mergeCell ref="Q514:Q518"/>
    <mergeCell ref="Q519:Q523"/>
    <mergeCell ref="Q524:Q528"/>
    <mergeCell ref="Q529:Q533"/>
    <mergeCell ref="Q534:Q538"/>
    <mergeCell ref="Q539:Q543"/>
    <mergeCell ref="Q544:Q548"/>
    <mergeCell ref="Q634:Q638"/>
    <mergeCell ref="Q639:Q643"/>
    <mergeCell ref="Q644:Q648"/>
    <mergeCell ref="Q649:Q653"/>
    <mergeCell ref="Q654:Q658"/>
    <mergeCell ref="Q659:Q663"/>
    <mergeCell ref="Q664:Q668"/>
    <mergeCell ref="Q549:Q553"/>
    <mergeCell ref="Q554:Q558"/>
    <mergeCell ref="Q559:Q563"/>
    <mergeCell ref="Q564:Q568"/>
    <mergeCell ref="Q569:Q573"/>
    <mergeCell ref="Q574:Q578"/>
    <mergeCell ref="Q579:Q583"/>
    <mergeCell ref="Q584:Q588"/>
    <mergeCell ref="Q589:Q593"/>
    <mergeCell ref="Q594:Q598"/>
    <mergeCell ref="Q599:Q603"/>
    <mergeCell ref="Q604:Q608"/>
    <mergeCell ref="Q609:Q613"/>
    <mergeCell ref="Q614:Q618"/>
    <mergeCell ref="Q619:Q623"/>
    <mergeCell ref="Q624:Q628"/>
    <mergeCell ref="Q629:Q633"/>
  </mergeCells>
  <phoneticPr fontId="1" type="noConversion"/>
  <pageMargins left="0.23622047244094491" right="0.23622047244094491" top="0.47244094488188981" bottom="0.31496062992125984" header="0.19685039370078741" footer="0.15748031496062992"/>
  <pageSetup paperSize="9" scale="70" fitToHeight="0" orientation="landscape" verticalDpi="4294967293" r:id="rId1"/>
  <headerFooter alignWithMargins="0">
    <oddHeader xml:space="preserve">&amp;CBudżet na 2023 rok
 </oddHeader>
    <oddFooter>&amp;L&amp;D&amp;R&amp;T</oddFooter>
  </headerFooter>
  <rowBreaks count="18" manualBreakCount="18">
    <brk id="38" max="15" man="1"/>
    <brk id="73" max="15" man="1"/>
    <brk id="108" max="15" man="1"/>
    <brk id="143" max="15" man="1"/>
    <brk id="178" max="15" man="1"/>
    <brk id="213" max="15" man="1"/>
    <brk id="248" max="15" man="1"/>
    <brk id="283" max="15" man="1"/>
    <brk id="318" max="15" man="1"/>
    <brk id="353" max="15" man="1"/>
    <brk id="388" max="15" man="1"/>
    <brk id="423" max="15" man="1"/>
    <brk id="458" max="15" man="1"/>
    <brk id="493" max="15" man="1"/>
    <brk id="528" max="15" man="1"/>
    <brk id="563" max="15" man="1"/>
    <brk id="598" max="15" man="1"/>
    <brk id="6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3"/>
  <sheetViews>
    <sheetView view="pageBreakPreview" topLeftCell="A1066" zoomScaleNormal="100" zoomScaleSheetLayoutView="100" workbookViewId="0">
      <selection activeCell="O15" sqref="O15"/>
    </sheetView>
  </sheetViews>
  <sheetFormatPr defaultRowHeight="12.75"/>
  <cols>
    <col min="1" max="1" width="7.42578125" customWidth="1"/>
    <col min="3" max="3" width="10" bestFit="1" customWidth="1"/>
    <col min="4" max="4" width="5.85546875" customWidth="1"/>
    <col min="5" max="5" width="9.85546875" customWidth="1"/>
    <col min="6" max="6" width="10.85546875" customWidth="1"/>
    <col min="7" max="7" width="10.5703125" customWidth="1"/>
    <col min="8" max="8" width="14" customWidth="1"/>
    <col min="9" max="9" width="9.85546875" customWidth="1"/>
    <col min="10" max="10" width="11.28515625" customWidth="1"/>
    <col min="257" max="257" width="7.42578125" customWidth="1"/>
    <col min="259" max="259" width="10" bestFit="1" customWidth="1"/>
    <col min="260" max="260" width="5.85546875" customWidth="1"/>
    <col min="261" max="261" width="9.85546875" customWidth="1"/>
    <col min="262" max="262" width="10.85546875" customWidth="1"/>
    <col min="263" max="263" width="10.5703125" customWidth="1"/>
    <col min="264" max="264" width="14" customWidth="1"/>
    <col min="265" max="265" width="9.85546875" customWidth="1"/>
    <col min="266" max="266" width="11.28515625" customWidth="1"/>
    <col min="513" max="513" width="7.42578125" customWidth="1"/>
    <col min="515" max="515" width="10" bestFit="1" customWidth="1"/>
    <col min="516" max="516" width="5.85546875" customWidth="1"/>
    <col min="517" max="517" width="9.85546875" customWidth="1"/>
    <col min="518" max="518" width="10.85546875" customWidth="1"/>
    <col min="519" max="519" width="10.5703125" customWidth="1"/>
    <col min="520" max="520" width="14" customWidth="1"/>
    <col min="521" max="521" width="9.85546875" customWidth="1"/>
    <col min="522" max="522" width="11.28515625" customWidth="1"/>
    <col min="769" max="769" width="7.42578125" customWidth="1"/>
    <col min="771" max="771" width="10" bestFit="1" customWidth="1"/>
    <col min="772" max="772" width="5.85546875" customWidth="1"/>
    <col min="773" max="773" width="9.85546875" customWidth="1"/>
    <col min="774" max="774" width="10.85546875" customWidth="1"/>
    <col min="775" max="775" width="10.5703125" customWidth="1"/>
    <col min="776" max="776" width="14" customWidth="1"/>
    <col min="777" max="777" width="9.85546875" customWidth="1"/>
    <col min="778" max="778" width="11.28515625" customWidth="1"/>
    <col min="1025" max="1025" width="7.42578125" customWidth="1"/>
    <col min="1027" max="1027" width="10" bestFit="1" customWidth="1"/>
    <col min="1028" max="1028" width="5.85546875" customWidth="1"/>
    <col min="1029" max="1029" width="9.85546875" customWidth="1"/>
    <col min="1030" max="1030" width="10.85546875" customWidth="1"/>
    <col min="1031" max="1031" width="10.5703125" customWidth="1"/>
    <col min="1032" max="1032" width="14" customWidth="1"/>
    <col min="1033" max="1033" width="9.85546875" customWidth="1"/>
    <col min="1034" max="1034" width="11.28515625" customWidth="1"/>
    <col min="1281" max="1281" width="7.42578125" customWidth="1"/>
    <col min="1283" max="1283" width="10" bestFit="1" customWidth="1"/>
    <col min="1284" max="1284" width="5.85546875" customWidth="1"/>
    <col min="1285" max="1285" width="9.85546875" customWidth="1"/>
    <col min="1286" max="1286" width="10.85546875" customWidth="1"/>
    <col min="1287" max="1287" width="10.5703125" customWidth="1"/>
    <col min="1288" max="1288" width="14" customWidth="1"/>
    <col min="1289" max="1289" width="9.85546875" customWidth="1"/>
    <col min="1290" max="1290" width="11.28515625" customWidth="1"/>
    <col min="1537" max="1537" width="7.42578125" customWidth="1"/>
    <col min="1539" max="1539" width="10" bestFit="1" customWidth="1"/>
    <col min="1540" max="1540" width="5.85546875" customWidth="1"/>
    <col min="1541" max="1541" width="9.85546875" customWidth="1"/>
    <col min="1542" max="1542" width="10.85546875" customWidth="1"/>
    <col min="1543" max="1543" width="10.5703125" customWidth="1"/>
    <col min="1544" max="1544" width="14" customWidth="1"/>
    <col min="1545" max="1545" width="9.85546875" customWidth="1"/>
    <col min="1546" max="1546" width="11.28515625" customWidth="1"/>
    <col min="1793" max="1793" width="7.42578125" customWidth="1"/>
    <col min="1795" max="1795" width="10" bestFit="1" customWidth="1"/>
    <col min="1796" max="1796" width="5.85546875" customWidth="1"/>
    <col min="1797" max="1797" width="9.85546875" customWidth="1"/>
    <col min="1798" max="1798" width="10.85546875" customWidth="1"/>
    <col min="1799" max="1799" width="10.5703125" customWidth="1"/>
    <col min="1800" max="1800" width="14" customWidth="1"/>
    <col min="1801" max="1801" width="9.85546875" customWidth="1"/>
    <col min="1802" max="1802" width="11.28515625" customWidth="1"/>
    <col min="2049" max="2049" width="7.42578125" customWidth="1"/>
    <col min="2051" max="2051" width="10" bestFit="1" customWidth="1"/>
    <col min="2052" max="2052" width="5.85546875" customWidth="1"/>
    <col min="2053" max="2053" width="9.85546875" customWidth="1"/>
    <col min="2054" max="2054" width="10.85546875" customWidth="1"/>
    <col min="2055" max="2055" width="10.5703125" customWidth="1"/>
    <col min="2056" max="2056" width="14" customWidth="1"/>
    <col min="2057" max="2057" width="9.85546875" customWidth="1"/>
    <col min="2058" max="2058" width="11.28515625" customWidth="1"/>
    <col min="2305" max="2305" width="7.42578125" customWidth="1"/>
    <col min="2307" max="2307" width="10" bestFit="1" customWidth="1"/>
    <col min="2308" max="2308" width="5.85546875" customWidth="1"/>
    <col min="2309" max="2309" width="9.85546875" customWidth="1"/>
    <col min="2310" max="2310" width="10.85546875" customWidth="1"/>
    <col min="2311" max="2311" width="10.5703125" customWidth="1"/>
    <col min="2312" max="2312" width="14" customWidth="1"/>
    <col min="2313" max="2313" width="9.85546875" customWidth="1"/>
    <col min="2314" max="2314" width="11.28515625" customWidth="1"/>
    <col min="2561" max="2561" width="7.42578125" customWidth="1"/>
    <col min="2563" max="2563" width="10" bestFit="1" customWidth="1"/>
    <col min="2564" max="2564" width="5.85546875" customWidth="1"/>
    <col min="2565" max="2565" width="9.85546875" customWidth="1"/>
    <col min="2566" max="2566" width="10.85546875" customWidth="1"/>
    <col min="2567" max="2567" width="10.5703125" customWidth="1"/>
    <col min="2568" max="2568" width="14" customWidth="1"/>
    <col min="2569" max="2569" width="9.85546875" customWidth="1"/>
    <col min="2570" max="2570" width="11.28515625" customWidth="1"/>
    <col min="2817" max="2817" width="7.42578125" customWidth="1"/>
    <col min="2819" max="2819" width="10" bestFit="1" customWidth="1"/>
    <col min="2820" max="2820" width="5.85546875" customWidth="1"/>
    <col min="2821" max="2821" width="9.85546875" customWidth="1"/>
    <col min="2822" max="2822" width="10.85546875" customWidth="1"/>
    <col min="2823" max="2823" width="10.5703125" customWidth="1"/>
    <col min="2824" max="2824" width="14" customWidth="1"/>
    <col min="2825" max="2825" width="9.85546875" customWidth="1"/>
    <col min="2826" max="2826" width="11.28515625" customWidth="1"/>
    <col min="3073" max="3073" width="7.42578125" customWidth="1"/>
    <col min="3075" max="3075" width="10" bestFit="1" customWidth="1"/>
    <col min="3076" max="3076" width="5.85546875" customWidth="1"/>
    <col min="3077" max="3077" width="9.85546875" customWidth="1"/>
    <col min="3078" max="3078" width="10.85546875" customWidth="1"/>
    <col min="3079" max="3079" width="10.5703125" customWidth="1"/>
    <col min="3080" max="3080" width="14" customWidth="1"/>
    <col min="3081" max="3081" width="9.85546875" customWidth="1"/>
    <col min="3082" max="3082" width="11.28515625" customWidth="1"/>
    <col min="3329" max="3329" width="7.42578125" customWidth="1"/>
    <col min="3331" max="3331" width="10" bestFit="1" customWidth="1"/>
    <col min="3332" max="3332" width="5.85546875" customWidth="1"/>
    <col min="3333" max="3333" width="9.85546875" customWidth="1"/>
    <col min="3334" max="3334" width="10.85546875" customWidth="1"/>
    <col min="3335" max="3335" width="10.5703125" customWidth="1"/>
    <col min="3336" max="3336" width="14" customWidth="1"/>
    <col min="3337" max="3337" width="9.85546875" customWidth="1"/>
    <col min="3338" max="3338" width="11.28515625" customWidth="1"/>
    <col min="3585" max="3585" width="7.42578125" customWidth="1"/>
    <col min="3587" max="3587" width="10" bestFit="1" customWidth="1"/>
    <col min="3588" max="3588" width="5.85546875" customWidth="1"/>
    <col min="3589" max="3589" width="9.85546875" customWidth="1"/>
    <col min="3590" max="3590" width="10.85546875" customWidth="1"/>
    <col min="3591" max="3591" width="10.5703125" customWidth="1"/>
    <col min="3592" max="3592" width="14" customWidth="1"/>
    <col min="3593" max="3593" width="9.85546875" customWidth="1"/>
    <col min="3594" max="3594" width="11.28515625" customWidth="1"/>
    <col min="3841" max="3841" width="7.42578125" customWidth="1"/>
    <col min="3843" max="3843" width="10" bestFit="1" customWidth="1"/>
    <col min="3844" max="3844" width="5.85546875" customWidth="1"/>
    <col min="3845" max="3845" width="9.85546875" customWidth="1"/>
    <col min="3846" max="3846" width="10.85546875" customWidth="1"/>
    <col min="3847" max="3847" width="10.5703125" customWidth="1"/>
    <col min="3848" max="3848" width="14" customWidth="1"/>
    <col min="3849" max="3849" width="9.85546875" customWidth="1"/>
    <col min="3850" max="3850" width="11.28515625" customWidth="1"/>
    <col min="4097" max="4097" width="7.42578125" customWidth="1"/>
    <col min="4099" max="4099" width="10" bestFit="1" customWidth="1"/>
    <col min="4100" max="4100" width="5.85546875" customWidth="1"/>
    <col min="4101" max="4101" width="9.85546875" customWidth="1"/>
    <col min="4102" max="4102" width="10.85546875" customWidth="1"/>
    <col min="4103" max="4103" width="10.5703125" customWidth="1"/>
    <col min="4104" max="4104" width="14" customWidth="1"/>
    <col min="4105" max="4105" width="9.85546875" customWidth="1"/>
    <col min="4106" max="4106" width="11.28515625" customWidth="1"/>
    <col min="4353" max="4353" width="7.42578125" customWidth="1"/>
    <col min="4355" max="4355" width="10" bestFit="1" customWidth="1"/>
    <col min="4356" max="4356" width="5.85546875" customWidth="1"/>
    <col min="4357" max="4357" width="9.85546875" customWidth="1"/>
    <col min="4358" max="4358" width="10.85546875" customWidth="1"/>
    <col min="4359" max="4359" width="10.5703125" customWidth="1"/>
    <col min="4360" max="4360" width="14" customWidth="1"/>
    <col min="4361" max="4361" width="9.85546875" customWidth="1"/>
    <col min="4362" max="4362" width="11.28515625" customWidth="1"/>
    <col min="4609" max="4609" width="7.42578125" customWidth="1"/>
    <col min="4611" max="4611" width="10" bestFit="1" customWidth="1"/>
    <col min="4612" max="4612" width="5.85546875" customWidth="1"/>
    <col min="4613" max="4613" width="9.85546875" customWidth="1"/>
    <col min="4614" max="4614" width="10.85546875" customWidth="1"/>
    <col min="4615" max="4615" width="10.5703125" customWidth="1"/>
    <col min="4616" max="4616" width="14" customWidth="1"/>
    <col min="4617" max="4617" width="9.85546875" customWidth="1"/>
    <col min="4618" max="4618" width="11.28515625" customWidth="1"/>
    <col min="4865" max="4865" width="7.42578125" customWidth="1"/>
    <col min="4867" max="4867" width="10" bestFit="1" customWidth="1"/>
    <col min="4868" max="4868" width="5.85546875" customWidth="1"/>
    <col min="4869" max="4869" width="9.85546875" customWidth="1"/>
    <col min="4870" max="4870" width="10.85546875" customWidth="1"/>
    <col min="4871" max="4871" width="10.5703125" customWidth="1"/>
    <col min="4872" max="4872" width="14" customWidth="1"/>
    <col min="4873" max="4873" width="9.85546875" customWidth="1"/>
    <col min="4874" max="4874" width="11.28515625" customWidth="1"/>
    <col min="5121" max="5121" width="7.42578125" customWidth="1"/>
    <col min="5123" max="5123" width="10" bestFit="1" customWidth="1"/>
    <col min="5124" max="5124" width="5.85546875" customWidth="1"/>
    <col min="5125" max="5125" width="9.85546875" customWidth="1"/>
    <col min="5126" max="5126" width="10.85546875" customWidth="1"/>
    <col min="5127" max="5127" width="10.5703125" customWidth="1"/>
    <col min="5128" max="5128" width="14" customWidth="1"/>
    <col min="5129" max="5129" width="9.85546875" customWidth="1"/>
    <col min="5130" max="5130" width="11.28515625" customWidth="1"/>
    <col min="5377" max="5377" width="7.42578125" customWidth="1"/>
    <col min="5379" max="5379" width="10" bestFit="1" customWidth="1"/>
    <col min="5380" max="5380" width="5.85546875" customWidth="1"/>
    <col min="5381" max="5381" width="9.85546875" customWidth="1"/>
    <col min="5382" max="5382" width="10.85546875" customWidth="1"/>
    <col min="5383" max="5383" width="10.5703125" customWidth="1"/>
    <col min="5384" max="5384" width="14" customWidth="1"/>
    <col min="5385" max="5385" width="9.85546875" customWidth="1"/>
    <col min="5386" max="5386" width="11.28515625" customWidth="1"/>
    <col min="5633" max="5633" width="7.42578125" customWidth="1"/>
    <col min="5635" max="5635" width="10" bestFit="1" customWidth="1"/>
    <col min="5636" max="5636" width="5.85546875" customWidth="1"/>
    <col min="5637" max="5637" width="9.85546875" customWidth="1"/>
    <col min="5638" max="5638" width="10.85546875" customWidth="1"/>
    <col min="5639" max="5639" width="10.5703125" customWidth="1"/>
    <col min="5640" max="5640" width="14" customWidth="1"/>
    <col min="5641" max="5641" width="9.85546875" customWidth="1"/>
    <col min="5642" max="5642" width="11.28515625" customWidth="1"/>
    <col min="5889" max="5889" width="7.42578125" customWidth="1"/>
    <col min="5891" max="5891" width="10" bestFit="1" customWidth="1"/>
    <col min="5892" max="5892" width="5.85546875" customWidth="1"/>
    <col min="5893" max="5893" width="9.85546875" customWidth="1"/>
    <col min="5894" max="5894" width="10.85546875" customWidth="1"/>
    <col min="5895" max="5895" width="10.5703125" customWidth="1"/>
    <col min="5896" max="5896" width="14" customWidth="1"/>
    <col min="5897" max="5897" width="9.85546875" customWidth="1"/>
    <col min="5898" max="5898" width="11.28515625" customWidth="1"/>
    <col min="6145" max="6145" width="7.42578125" customWidth="1"/>
    <col min="6147" max="6147" width="10" bestFit="1" customWidth="1"/>
    <col min="6148" max="6148" width="5.85546875" customWidth="1"/>
    <col min="6149" max="6149" width="9.85546875" customWidth="1"/>
    <col min="6150" max="6150" width="10.85546875" customWidth="1"/>
    <col min="6151" max="6151" width="10.5703125" customWidth="1"/>
    <col min="6152" max="6152" width="14" customWidth="1"/>
    <col min="6153" max="6153" width="9.85546875" customWidth="1"/>
    <col min="6154" max="6154" width="11.28515625" customWidth="1"/>
    <col min="6401" max="6401" width="7.42578125" customWidth="1"/>
    <col min="6403" max="6403" width="10" bestFit="1" customWidth="1"/>
    <col min="6404" max="6404" width="5.85546875" customWidth="1"/>
    <col min="6405" max="6405" width="9.85546875" customWidth="1"/>
    <col min="6406" max="6406" width="10.85546875" customWidth="1"/>
    <col min="6407" max="6407" width="10.5703125" customWidth="1"/>
    <col min="6408" max="6408" width="14" customWidth="1"/>
    <col min="6409" max="6409" width="9.85546875" customWidth="1"/>
    <col min="6410" max="6410" width="11.28515625" customWidth="1"/>
    <col min="6657" max="6657" width="7.42578125" customWidth="1"/>
    <col min="6659" max="6659" width="10" bestFit="1" customWidth="1"/>
    <col min="6660" max="6660" width="5.85546875" customWidth="1"/>
    <col min="6661" max="6661" width="9.85546875" customWidth="1"/>
    <col min="6662" max="6662" width="10.85546875" customWidth="1"/>
    <col min="6663" max="6663" width="10.5703125" customWidth="1"/>
    <col min="6664" max="6664" width="14" customWidth="1"/>
    <col min="6665" max="6665" width="9.85546875" customWidth="1"/>
    <col min="6666" max="6666" width="11.28515625" customWidth="1"/>
    <col min="6913" max="6913" width="7.42578125" customWidth="1"/>
    <col min="6915" max="6915" width="10" bestFit="1" customWidth="1"/>
    <col min="6916" max="6916" width="5.85546875" customWidth="1"/>
    <col min="6917" max="6917" width="9.85546875" customWidth="1"/>
    <col min="6918" max="6918" width="10.85546875" customWidth="1"/>
    <col min="6919" max="6919" width="10.5703125" customWidth="1"/>
    <col min="6920" max="6920" width="14" customWidth="1"/>
    <col min="6921" max="6921" width="9.85546875" customWidth="1"/>
    <col min="6922" max="6922" width="11.28515625" customWidth="1"/>
    <col min="7169" max="7169" width="7.42578125" customWidth="1"/>
    <col min="7171" max="7171" width="10" bestFit="1" customWidth="1"/>
    <col min="7172" max="7172" width="5.85546875" customWidth="1"/>
    <col min="7173" max="7173" width="9.85546875" customWidth="1"/>
    <col min="7174" max="7174" width="10.85546875" customWidth="1"/>
    <col min="7175" max="7175" width="10.5703125" customWidth="1"/>
    <col min="7176" max="7176" width="14" customWidth="1"/>
    <col min="7177" max="7177" width="9.85546875" customWidth="1"/>
    <col min="7178" max="7178" width="11.28515625" customWidth="1"/>
    <col min="7425" max="7425" width="7.42578125" customWidth="1"/>
    <col min="7427" max="7427" width="10" bestFit="1" customWidth="1"/>
    <col min="7428" max="7428" width="5.85546875" customWidth="1"/>
    <col min="7429" max="7429" width="9.85546875" customWidth="1"/>
    <col min="7430" max="7430" width="10.85546875" customWidth="1"/>
    <col min="7431" max="7431" width="10.5703125" customWidth="1"/>
    <col min="7432" max="7432" width="14" customWidth="1"/>
    <col min="7433" max="7433" width="9.85546875" customWidth="1"/>
    <col min="7434" max="7434" width="11.28515625" customWidth="1"/>
    <col min="7681" max="7681" width="7.42578125" customWidth="1"/>
    <col min="7683" max="7683" width="10" bestFit="1" customWidth="1"/>
    <col min="7684" max="7684" width="5.85546875" customWidth="1"/>
    <col min="7685" max="7685" width="9.85546875" customWidth="1"/>
    <col min="7686" max="7686" width="10.85546875" customWidth="1"/>
    <col min="7687" max="7687" width="10.5703125" customWidth="1"/>
    <col min="7688" max="7688" width="14" customWidth="1"/>
    <col min="7689" max="7689" width="9.85546875" customWidth="1"/>
    <col min="7690" max="7690" width="11.28515625" customWidth="1"/>
    <col min="7937" max="7937" width="7.42578125" customWidth="1"/>
    <col min="7939" max="7939" width="10" bestFit="1" customWidth="1"/>
    <col min="7940" max="7940" width="5.85546875" customWidth="1"/>
    <col min="7941" max="7941" width="9.85546875" customWidth="1"/>
    <col min="7942" max="7942" width="10.85546875" customWidth="1"/>
    <col min="7943" max="7943" width="10.5703125" customWidth="1"/>
    <col min="7944" max="7944" width="14" customWidth="1"/>
    <col min="7945" max="7945" width="9.85546875" customWidth="1"/>
    <col min="7946" max="7946" width="11.28515625" customWidth="1"/>
    <col min="8193" max="8193" width="7.42578125" customWidth="1"/>
    <col min="8195" max="8195" width="10" bestFit="1" customWidth="1"/>
    <col min="8196" max="8196" width="5.85546875" customWidth="1"/>
    <col min="8197" max="8197" width="9.85546875" customWidth="1"/>
    <col min="8198" max="8198" width="10.85546875" customWidth="1"/>
    <col min="8199" max="8199" width="10.5703125" customWidth="1"/>
    <col min="8200" max="8200" width="14" customWidth="1"/>
    <col min="8201" max="8201" width="9.85546875" customWidth="1"/>
    <col min="8202" max="8202" width="11.28515625" customWidth="1"/>
    <col min="8449" max="8449" width="7.42578125" customWidth="1"/>
    <col min="8451" max="8451" width="10" bestFit="1" customWidth="1"/>
    <col min="8452" max="8452" width="5.85546875" customWidth="1"/>
    <col min="8453" max="8453" width="9.85546875" customWidth="1"/>
    <col min="8454" max="8454" width="10.85546875" customWidth="1"/>
    <col min="8455" max="8455" width="10.5703125" customWidth="1"/>
    <col min="8456" max="8456" width="14" customWidth="1"/>
    <col min="8457" max="8457" width="9.85546875" customWidth="1"/>
    <col min="8458" max="8458" width="11.28515625" customWidth="1"/>
    <col min="8705" max="8705" width="7.42578125" customWidth="1"/>
    <col min="8707" max="8707" width="10" bestFit="1" customWidth="1"/>
    <col min="8708" max="8708" width="5.85546875" customWidth="1"/>
    <col min="8709" max="8709" width="9.85546875" customWidth="1"/>
    <col min="8710" max="8710" width="10.85546875" customWidth="1"/>
    <col min="8711" max="8711" width="10.5703125" customWidth="1"/>
    <col min="8712" max="8712" width="14" customWidth="1"/>
    <col min="8713" max="8713" width="9.85546875" customWidth="1"/>
    <col min="8714" max="8714" width="11.28515625" customWidth="1"/>
    <col min="8961" max="8961" width="7.42578125" customWidth="1"/>
    <col min="8963" max="8963" width="10" bestFit="1" customWidth="1"/>
    <col min="8964" max="8964" width="5.85546875" customWidth="1"/>
    <col min="8965" max="8965" width="9.85546875" customWidth="1"/>
    <col min="8966" max="8966" width="10.85546875" customWidth="1"/>
    <col min="8967" max="8967" width="10.5703125" customWidth="1"/>
    <col min="8968" max="8968" width="14" customWidth="1"/>
    <col min="8969" max="8969" width="9.85546875" customWidth="1"/>
    <col min="8970" max="8970" width="11.28515625" customWidth="1"/>
    <col min="9217" max="9217" width="7.42578125" customWidth="1"/>
    <col min="9219" max="9219" width="10" bestFit="1" customWidth="1"/>
    <col min="9220" max="9220" width="5.85546875" customWidth="1"/>
    <col min="9221" max="9221" width="9.85546875" customWidth="1"/>
    <col min="9222" max="9222" width="10.85546875" customWidth="1"/>
    <col min="9223" max="9223" width="10.5703125" customWidth="1"/>
    <col min="9224" max="9224" width="14" customWidth="1"/>
    <col min="9225" max="9225" width="9.85546875" customWidth="1"/>
    <col min="9226" max="9226" width="11.28515625" customWidth="1"/>
    <col min="9473" max="9473" width="7.42578125" customWidth="1"/>
    <col min="9475" max="9475" width="10" bestFit="1" customWidth="1"/>
    <col min="9476" max="9476" width="5.85546875" customWidth="1"/>
    <col min="9477" max="9477" width="9.85546875" customWidth="1"/>
    <col min="9478" max="9478" width="10.85546875" customWidth="1"/>
    <col min="9479" max="9479" width="10.5703125" customWidth="1"/>
    <col min="9480" max="9480" width="14" customWidth="1"/>
    <col min="9481" max="9481" width="9.85546875" customWidth="1"/>
    <col min="9482" max="9482" width="11.28515625" customWidth="1"/>
    <col min="9729" max="9729" width="7.42578125" customWidth="1"/>
    <col min="9731" max="9731" width="10" bestFit="1" customWidth="1"/>
    <col min="9732" max="9732" width="5.85546875" customWidth="1"/>
    <col min="9733" max="9733" width="9.85546875" customWidth="1"/>
    <col min="9734" max="9734" width="10.85546875" customWidth="1"/>
    <col min="9735" max="9735" width="10.5703125" customWidth="1"/>
    <col min="9736" max="9736" width="14" customWidth="1"/>
    <col min="9737" max="9737" width="9.85546875" customWidth="1"/>
    <col min="9738" max="9738" width="11.28515625" customWidth="1"/>
    <col min="9985" max="9985" width="7.42578125" customWidth="1"/>
    <col min="9987" max="9987" width="10" bestFit="1" customWidth="1"/>
    <col min="9988" max="9988" width="5.85546875" customWidth="1"/>
    <col min="9989" max="9989" width="9.85546875" customWidth="1"/>
    <col min="9990" max="9990" width="10.85546875" customWidth="1"/>
    <col min="9991" max="9991" width="10.5703125" customWidth="1"/>
    <col min="9992" max="9992" width="14" customWidth="1"/>
    <col min="9993" max="9993" width="9.85546875" customWidth="1"/>
    <col min="9994" max="9994" width="11.28515625" customWidth="1"/>
    <col min="10241" max="10241" width="7.42578125" customWidth="1"/>
    <col min="10243" max="10243" width="10" bestFit="1" customWidth="1"/>
    <col min="10244" max="10244" width="5.85546875" customWidth="1"/>
    <col min="10245" max="10245" width="9.85546875" customWidth="1"/>
    <col min="10246" max="10246" width="10.85546875" customWidth="1"/>
    <col min="10247" max="10247" width="10.5703125" customWidth="1"/>
    <col min="10248" max="10248" width="14" customWidth="1"/>
    <col min="10249" max="10249" width="9.85546875" customWidth="1"/>
    <col min="10250" max="10250" width="11.28515625" customWidth="1"/>
    <col min="10497" max="10497" width="7.42578125" customWidth="1"/>
    <col min="10499" max="10499" width="10" bestFit="1" customWidth="1"/>
    <col min="10500" max="10500" width="5.85546875" customWidth="1"/>
    <col min="10501" max="10501" width="9.85546875" customWidth="1"/>
    <col min="10502" max="10502" width="10.85546875" customWidth="1"/>
    <col min="10503" max="10503" width="10.5703125" customWidth="1"/>
    <col min="10504" max="10504" width="14" customWidth="1"/>
    <col min="10505" max="10505" width="9.85546875" customWidth="1"/>
    <col min="10506" max="10506" width="11.28515625" customWidth="1"/>
    <col min="10753" max="10753" width="7.42578125" customWidth="1"/>
    <col min="10755" max="10755" width="10" bestFit="1" customWidth="1"/>
    <col min="10756" max="10756" width="5.85546875" customWidth="1"/>
    <col min="10757" max="10757" width="9.85546875" customWidth="1"/>
    <col min="10758" max="10758" width="10.85546875" customWidth="1"/>
    <col min="10759" max="10759" width="10.5703125" customWidth="1"/>
    <col min="10760" max="10760" width="14" customWidth="1"/>
    <col min="10761" max="10761" width="9.85546875" customWidth="1"/>
    <col min="10762" max="10762" width="11.28515625" customWidth="1"/>
    <col min="11009" max="11009" width="7.42578125" customWidth="1"/>
    <col min="11011" max="11011" width="10" bestFit="1" customWidth="1"/>
    <col min="11012" max="11012" width="5.85546875" customWidth="1"/>
    <col min="11013" max="11013" width="9.85546875" customWidth="1"/>
    <col min="11014" max="11014" width="10.85546875" customWidth="1"/>
    <col min="11015" max="11015" width="10.5703125" customWidth="1"/>
    <col min="11016" max="11016" width="14" customWidth="1"/>
    <col min="11017" max="11017" width="9.85546875" customWidth="1"/>
    <col min="11018" max="11018" width="11.28515625" customWidth="1"/>
    <col min="11265" max="11265" width="7.42578125" customWidth="1"/>
    <col min="11267" max="11267" width="10" bestFit="1" customWidth="1"/>
    <col min="11268" max="11268" width="5.85546875" customWidth="1"/>
    <col min="11269" max="11269" width="9.85546875" customWidth="1"/>
    <col min="11270" max="11270" width="10.85546875" customWidth="1"/>
    <col min="11271" max="11271" width="10.5703125" customWidth="1"/>
    <col min="11272" max="11272" width="14" customWidth="1"/>
    <col min="11273" max="11273" width="9.85546875" customWidth="1"/>
    <col min="11274" max="11274" width="11.28515625" customWidth="1"/>
    <col min="11521" max="11521" width="7.42578125" customWidth="1"/>
    <col min="11523" max="11523" width="10" bestFit="1" customWidth="1"/>
    <col min="11524" max="11524" width="5.85546875" customWidth="1"/>
    <col min="11525" max="11525" width="9.85546875" customWidth="1"/>
    <col min="11526" max="11526" width="10.85546875" customWidth="1"/>
    <col min="11527" max="11527" width="10.5703125" customWidth="1"/>
    <col min="11528" max="11528" width="14" customWidth="1"/>
    <col min="11529" max="11529" width="9.85546875" customWidth="1"/>
    <col min="11530" max="11530" width="11.28515625" customWidth="1"/>
    <col min="11777" max="11777" width="7.42578125" customWidth="1"/>
    <col min="11779" max="11779" width="10" bestFit="1" customWidth="1"/>
    <col min="11780" max="11780" width="5.85546875" customWidth="1"/>
    <col min="11781" max="11781" width="9.85546875" customWidth="1"/>
    <col min="11782" max="11782" width="10.85546875" customWidth="1"/>
    <col min="11783" max="11783" width="10.5703125" customWidth="1"/>
    <col min="11784" max="11784" width="14" customWidth="1"/>
    <col min="11785" max="11785" width="9.85546875" customWidth="1"/>
    <col min="11786" max="11786" width="11.28515625" customWidth="1"/>
    <col min="12033" max="12033" width="7.42578125" customWidth="1"/>
    <col min="12035" max="12035" width="10" bestFit="1" customWidth="1"/>
    <col min="12036" max="12036" width="5.85546875" customWidth="1"/>
    <col min="12037" max="12037" width="9.85546875" customWidth="1"/>
    <col min="12038" max="12038" width="10.85546875" customWidth="1"/>
    <col min="12039" max="12039" width="10.5703125" customWidth="1"/>
    <col min="12040" max="12040" width="14" customWidth="1"/>
    <col min="12041" max="12041" width="9.85546875" customWidth="1"/>
    <col min="12042" max="12042" width="11.28515625" customWidth="1"/>
    <col min="12289" max="12289" width="7.42578125" customWidth="1"/>
    <col min="12291" max="12291" width="10" bestFit="1" customWidth="1"/>
    <col min="12292" max="12292" width="5.85546875" customWidth="1"/>
    <col min="12293" max="12293" width="9.85546875" customWidth="1"/>
    <col min="12294" max="12294" width="10.85546875" customWidth="1"/>
    <col min="12295" max="12295" width="10.5703125" customWidth="1"/>
    <col min="12296" max="12296" width="14" customWidth="1"/>
    <col min="12297" max="12297" width="9.85546875" customWidth="1"/>
    <col min="12298" max="12298" width="11.28515625" customWidth="1"/>
    <col min="12545" max="12545" width="7.42578125" customWidth="1"/>
    <col min="12547" max="12547" width="10" bestFit="1" customWidth="1"/>
    <col min="12548" max="12548" width="5.85546875" customWidth="1"/>
    <col min="12549" max="12549" width="9.85546875" customWidth="1"/>
    <col min="12550" max="12550" width="10.85546875" customWidth="1"/>
    <col min="12551" max="12551" width="10.5703125" customWidth="1"/>
    <col min="12552" max="12552" width="14" customWidth="1"/>
    <col min="12553" max="12553" width="9.85546875" customWidth="1"/>
    <col min="12554" max="12554" width="11.28515625" customWidth="1"/>
    <col min="12801" max="12801" width="7.42578125" customWidth="1"/>
    <col min="12803" max="12803" width="10" bestFit="1" customWidth="1"/>
    <col min="12804" max="12804" width="5.85546875" customWidth="1"/>
    <col min="12805" max="12805" width="9.85546875" customWidth="1"/>
    <col min="12806" max="12806" width="10.85546875" customWidth="1"/>
    <col min="12807" max="12807" width="10.5703125" customWidth="1"/>
    <col min="12808" max="12808" width="14" customWidth="1"/>
    <col min="12809" max="12809" width="9.85546875" customWidth="1"/>
    <col min="12810" max="12810" width="11.28515625" customWidth="1"/>
    <col min="13057" max="13057" width="7.42578125" customWidth="1"/>
    <col min="13059" max="13059" width="10" bestFit="1" customWidth="1"/>
    <col min="13060" max="13060" width="5.85546875" customWidth="1"/>
    <col min="13061" max="13061" width="9.85546875" customWidth="1"/>
    <col min="13062" max="13062" width="10.85546875" customWidth="1"/>
    <col min="13063" max="13063" width="10.5703125" customWidth="1"/>
    <col min="13064" max="13064" width="14" customWidth="1"/>
    <col min="13065" max="13065" width="9.85546875" customWidth="1"/>
    <col min="13066" max="13066" width="11.28515625" customWidth="1"/>
    <col min="13313" max="13313" width="7.42578125" customWidth="1"/>
    <col min="13315" max="13315" width="10" bestFit="1" customWidth="1"/>
    <col min="13316" max="13316" width="5.85546875" customWidth="1"/>
    <col min="13317" max="13317" width="9.85546875" customWidth="1"/>
    <col min="13318" max="13318" width="10.85546875" customWidth="1"/>
    <col min="13319" max="13319" width="10.5703125" customWidth="1"/>
    <col min="13320" max="13320" width="14" customWidth="1"/>
    <col min="13321" max="13321" width="9.85546875" customWidth="1"/>
    <col min="13322" max="13322" width="11.28515625" customWidth="1"/>
    <col min="13569" max="13569" width="7.42578125" customWidth="1"/>
    <col min="13571" max="13571" width="10" bestFit="1" customWidth="1"/>
    <col min="13572" max="13572" width="5.85546875" customWidth="1"/>
    <col min="13573" max="13573" width="9.85546875" customWidth="1"/>
    <col min="13574" max="13574" width="10.85546875" customWidth="1"/>
    <col min="13575" max="13575" width="10.5703125" customWidth="1"/>
    <col min="13576" max="13576" width="14" customWidth="1"/>
    <col min="13577" max="13577" width="9.85546875" customWidth="1"/>
    <col min="13578" max="13578" width="11.28515625" customWidth="1"/>
    <col min="13825" max="13825" width="7.42578125" customWidth="1"/>
    <col min="13827" max="13827" width="10" bestFit="1" customWidth="1"/>
    <col min="13828" max="13828" width="5.85546875" customWidth="1"/>
    <col min="13829" max="13829" width="9.85546875" customWidth="1"/>
    <col min="13830" max="13830" width="10.85546875" customWidth="1"/>
    <col min="13831" max="13831" width="10.5703125" customWidth="1"/>
    <col min="13832" max="13832" width="14" customWidth="1"/>
    <col min="13833" max="13833" width="9.85546875" customWidth="1"/>
    <col min="13834" max="13834" width="11.28515625" customWidth="1"/>
    <col min="14081" max="14081" width="7.42578125" customWidth="1"/>
    <col min="14083" max="14083" width="10" bestFit="1" customWidth="1"/>
    <col min="14084" max="14084" width="5.85546875" customWidth="1"/>
    <col min="14085" max="14085" width="9.85546875" customWidth="1"/>
    <col min="14086" max="14086" width="10.85546875" customWidth="1"/>
    <col min="14087" max="14087" width="10.5703125" customWidth="1"/>
    <col min="14088" max="14088" width="14" customWidth="1"/>
    <col min="14089" max="14089" width="9.85546875" customWidth="1"/>
    <col min="14090" max="14090" width="11.28515625" customWidth="1"/>
    <col min="14337" max="14337" width="7.42578125" customWidth="1"/>
    <col min="14339" max="14339" width="10" bestFit="1" customWidth="1"/>
    <col min="14340" max="14340" width="5.85546875" customWidth="1"/>
    <col min="14341" max="14341" width="9.85546875" customWidth="1"/>
    <col min="14342" max="14342" width="10.85546875" customWidth="1"/>
    <col min="14343" max="14343" width="10.5703125" customWidth="1"/>
    <col min="14344" max="14344" width="14" customWidth="1"/>
    <col min="14345" max="14345" width="9.85546875" customWidth="1"/>
    <col min="14346" max="14346" width="11.28515625" customWidth="1"/>
    <col min="14593" max="14593" width="7.42578125" customWidth="1"/>
    <col min="14595" max="14595" width="10" bestFit="1" customWidth="1"/>
    <col min="14596" max="14596" width="5.85546875" customWidth="1"/>
    <col min="14597" max="14597" width="9.85546875" customWidth="1"/>
    <col min="14598" max="14598" width="10.85546875" customWidth="1"/>
    <col min="14599" max="14599" width="10.5703125" customWidth="1"/>
    <col min="14600" max="14600" width="14" customWidth="1"/>
    <col min="14601" max="14601" width="9.85546875" customWidth="1"/>
    <col min="14602" max="14602" width="11.28515625" customWidth="1"/>
    <col min="14849" max="14849" width="7.42578125" customWidth="1"/>
    <col min="14851" max="14851" width="10" bestFit="1" customWidth="1"/>
    <col min="14852" max="14852" width="5.85546875" customWidth="1"/>
    <col min="14853" max="14853" width="9.85546875" customWidth="1"/>
    <col min="14854" max="14854" width="10.85546875" customWidth="1"/>
    <col min="14855" max="14855" width="10.5703125" customWidth="1"/>
    <col min="14856" max="14856" width="14" customWidth="1"/>
    <col min="14857" max="14857" width="9.85546875" customWidth="1"/>
    <col min="14858" max="14858" width="11.28515625" customWidth="1"/>
    <col min="15105" max="15105" width="7.42578125" customWidth="1"/>
    <col min="15107" max="15107" width="10" bestFit="1" customWidth="1"/>
    <col min="15108" max="15108" width="5.85546875" customWidth="1"/>
    <col min="15109" max="15109" width="9.85546875" customWidth="1"/>
    <col min="15110" max="15110" width="10.85546875" customWidth="1"/>
    <col min="15111" max="15111" width="10.5703125" customWidth="1"/>
    <col min="15112" max="15112" width="14" customWidth="1"/>
    <col min="15113" max="15113" width="9.85546875" customWidth="1"/>
    <col min="15114" max="15114" width="11.28515625" customWidth="1"/>
    <col min="15361" max="15361" width="7.42578125" customWidth="1"/>
    <col min="15363" max="15363" width="10" bestFit="1" customWidth="1"/>
    <col min="15364" max="15364" width="5.85546875" customWidth="1"/>
    <col min="15365" max="15365" width="9.85546875" customWidth="1"/>
    <col min="15366" max="15366" width="10.85546875" customWidth="1"/>
    <col min="15367" max="15367" width="10.5703125" customWidth="1"/>
    <col min="15368" max="15368" width="14" customWidth="1"/>
    <col min="15369" max="15369" width="9.85546875" customWidth="1"/>
    <col min="15370" max="15370" width="11.28515625" customWidth="1"/>
    <col min="15617" max="15617" width="7.42578125" customWidth="1"/>
    <col min="15619" max="15619" width="10" bestFit="1" customWidth="1"/>
    <col min="15620" max="15620" width="5.85546875" customWidth="1"/>
    <col min="15621" max="15621" width="9.85546875" customWidth="1"/>
    <col min="15622" max="15622" width="10.85546875" customWidth="1"/>
    <col min="15623" max="15623" width="10.5703125" customWidth="1"/>
    <col min="15624" max="15624" width="14" customWidth="1"/>
    <col min="15625" max="15625" width="9.85546875" customWidth="1"/>
    <col min="15626" max="15626" width="11.28515625" customWidth="1"/>
    <col min="15873" max="15873" width="7.42578125" customWidth="1"/>
    <col min="15875" max="15875" width="10" bestFit="1" customWidth="1"/>
    <col min="15876" max="15876" width="5.85546875" customWidth="1"/>
    <col min="15877" max="15877" width="9.85546875" customWidth="1"/>
    <col min="15878" max="15878" width="10.85546875" customWidth="1"/>
    <col min="15879" max="15879" width="10.5703125" customWidth="1"/>
    <col min="15880" max="15880" width="14" customWidth="1"/>
    <col min="15881" max="15881" width="9.85546875" customWidth="1"/>
    <col min="15882" max="15882" width="11.28515625" customWidth="1"/>
    <col min="16129" max="16129" width="7.42578125" customWidth="1"/>
    <col min="16131" max="16131" width="10" bestFit="1" customWidth="1"/>
    <col min="16132" max="16132" width="5.85546875" customWidth="1"/>
    <col min="16133" max="16133" width="9.85546875" customWidth="1"/>
    <col min="16134" max="16134" width="10.85546875" customWidth="1"/>
    <col min="16135" max="16135" width="10.5703125" customWidth="1"/>
    <col min="16136" max="16136" width="14" customWidth="1"/>
    <col min="16137" max="16137" width="9.85546875" customWidth="1"/>
    <col min="16138" max="16138" width="11.28515625" customWidth="1"/>
  </cols>
  <sheetData>
    <row r="1" spans="1:10" ht="30.75" customHeight="1">
      <c r="A1" s="429" t="s">
        <v>131</v>
      </c>
      <c r="B1" s="429"/>
      <c r="C1" s="429"/>
      <c r="D1" s="429"/>
      <c r="E1" s="52"/>
      <c r="F1" s="33"/>
      <c r="G1" s="33"/>
      <c r="H1" s="33"/>
      <c r="I1" s="33"/>
      <c r="J1" s="33"/>
    </row>
    <row r="2" spans="1:10" ht="15">
      <c r="A2" s="430" t="s">
        <v>0</v>
      </c>
      <c r="B2" s="430"/>
      <c r="C2" s="430"/>
      <c r="D2" s="430"/>
      <c r="E2" s="54"/>
      <c r="F2" s="33"/>
      <c r="G2" s="33"/>
      <c r="H2" s="33"/>
      <c r="I2" s="428" t="s">
        <v>14</v>
      </c>
      <c r="J2" s="428"/>
    </row>
    <row r="3" spans="1:10" ht="17.25" customHeight="1">
      <c r="A3" s="424" t="s">
        <v>132</v>
      </c>
      <c r="B3" s="424"/>
      <c r="C3" s="424"/>
      <c r="D3" s="424"/>
      <c r="E3" s="50"/>
      <c r="F3" s="50"/>
      <c r="G3" s="33"/>
      <c r="H3" s="33"/>
      <c r="I3" s="33"/>
      <c r="J3" s="33"/>
    </row>
    <row r="4" spans="1:10">
      <c r="A4" s="431" t="s">
        <v>1</v>
      </c>
      <c r="B4" s="431"/>
      <c r="C4" s="431"/>
      <c r="D4" s="431"/>
      <c r="E4" s="55"/>
      <c r="F4" s="33"/>
      <c r="G4" s="33"/>
      <c r="H4" s="33"/>
      <c r="I4" s="33"/>
      <c r="J4" s="33"/>
    </row>
    <row r="5" spans="1:10">
      <c r="A5" s="34"/>
      <c r="B5" s="34"/>
      <c r="C5" s="34"/>
      <c r="D5" s="33"/>
      <c r="E5" s="33"/>
      <c r="F5" s="33"/>
      <c r="G5" s="33"/>
      <c r="H5" s="33"/>
      <c r="I5" s="33"/>
      <c r="J5" s="33"/>
    </row>
    <row r="6" spans="1:10" ht="15.75">
      <c r="A6" s="433" t="s">
        <v>39</v>
      </c>
      <c r="B6" s="433"/>
      <c r="C6" s="433"/>
      <c r="D6" s="433"/>
      <c r="E6" s="433"/>
      <c r="F6" s="433"/>
      <c r="G6" s="433"/>
      <c r="H6" s="433"/>
      <c r="I6" s="433"/>
      <c r="J6" s="433"/>
    </row>
    <row r="7" spans="1:10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>
      <c r="A8" s="425" t="s">
        <v>34</v>
      </c>
      <c r="B8" s="424"/>
      <c r="C8" s="424"/>
      <c r="D8" s="424"/>
      <c r="E8" s="424"/>
      <c r="F8" s="424"/>
      <c r="G8" s="424"/>
      <c r="H8" s="424"/>
      <c r="I8" s="424"/>
      <c r="J8" s="424"/>
    </row>
    <row r="9" spans="1:10" ht="15.75">
      <c r="A9" s="35"/>
      <c r="B9" s="36"/>
      <c r="C9" s="36"/>
      <c r="D9" s="36"/>
      <c r="E9" s="36"/>
      <c r="F9" s="36"/>
      <c r="G9" s="36"/>
      <c r="H9" s="36"/>
      <c r="I9" s="36"/>
      <c r="J9" s="36"/>
    </row>
    <row r="10" spans="1:10" ht="15.75">
      <c r="A10" s="35"/>
      <c r="B10" s="36"/>
      <c r="C10" s="36"/>
      <c r="D10" s="36"/>
      <c r="E10" s="36"/>
      <c r="F10" s="36"/>
      <c r="G10" s="36"/>
      <c r="H10" s="36"/>
      <c r="I10" s="36"/>
      <c r="J10" s="36"/>
    </row>
    <row r="11" spans="1:10" s="1" customFormat="1" ht="18.75" customHeight="1">
      <c r="A11" s="37" t="s">
        <v>3</v>
      </c>
      <c r="B11" s="37">
        <v>600</v>
      </c>
      <c r="C11" s="37" t="s">
        <v>4</v>
      </c>
      <c r="D11" s="424" t="s">
        <v>133</v>
      </c>
      <c r="E11" s="424"/>
      <c r="F11" s="424"/>
      <c r="G11" s="424"/>
      <c r="H11" s="37"/>
      <c r="I11" s="38"/>
      <c r="J11" s="38"/>
    </row>
    <row r="12" spans="1:10" s="1" customFormat="1" ht="21" customHeight="1">
      <c r="A12" s="37" t="s">
        <v>5</v>
      </c>
      <c r="B12" s="37">
        <v>60014</v>
      </c>
      <c r="C12" s="37" t="s">
        <v>4</v>
      </c>
      <c r="D12" s="424" t="s">
        <v>52</v>
      </c>
      <c r="E12" s="424"/>
      <c r="F12" s="424"/>
      <c r="G12" s="424"/>
      <c r="H12" s="37"/>
      <c r="I12" s="38"/>
      <c r="J12" s="38"/>
    </row>
    <row r="13" spans="1:10" s="1" customFormat="1" ht="14.25" customHeight="1">
      <c r="A13" s="37"/>
      <c r="B13" s="37"/>
      <c r="C13" s="37"/>
      <c r="D13" s="37"/>
      <c r="E13" s="37"/>
      <c r="F13" s="37"/>
      <c r="G13" s="37"/>
      <c r="H13" s="37"/>
      <c r="I13" s="38"/>
      <c r="J13" s="38"/>
    </row>
    <row r="14" spans="1:10">
      <c r="A14" s="33"/>
      <c r="B14" s="33"/>
      <c r="C14" s="33"/>
      <c r="D14" s="33"/>
      <c r="E14" s="33"/>
      <c r="F14" s="33"/>
      <c r="G14" s="33"/>
      <c r="H14" s="33"/>
      <c r="I14" s="39"/>
      <c r="J14" s="39"/>
    </row>
    <row r="15" spans="1:10">
      <c r="A15" s="426" t="s">
        <v>13</v>
      </c>
      <c r="B15" s="426"/>
      <c r="C15" s="426"/>
      <c r="D15" s="426"/>
      <c r="E15" s="426"/>
      <c r="F15" s="426"/>
      <c r="G15" s="426"/>
      <c r="H15" s="37"/>
      <c r="I15" s="39"/>
      <c r="J15" s="39"/>
    </row>
    <row r="16" spans="1:10">
      <c r="A16" s="40"/>
      <c r="B16" s="40"/>
      <c r="C16" s="40"/>
      <c r="D16" s="40"/>
      <c r="E16" s="40"/>
      <c r="F16" s="40"/>
      <c r="G16" s="40"/>
      <c r="H16" s="38"/>
      <c r="I16" s="39"/>
      <c r="J16" s="39"/>
    </row>
    <row r="17" spans="1:10">
      <c r="A17" s="41" t="s">
        <v>16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38.25" customHeight="1">
      <c r="A18" s="33" t="s">
        <v>17</v>
      </c>
      <c r="B18" s="33"/>
      <c r="C18" s="432" t="s">
        <v>53</v>
      </c>
      <c r="D18" s="429"/>
      <c r="E18" s="429"/>
      <c r="F18" s="429"/>
      <c r="G18" s="429"/>
      <c r="H18" s="429"/>
      <c r="I18" s="429"/>
      <c r="J18" s="429"/>
    </row>
    <row r="19" spans="1:10">
      <c r="A19" s="33" t="s">
        <v>18</v>
      </c>
      <c r="B19" s="33"/>
      <c r="C19" s="42" t="s">
        <v>134</v>
      </c>
      <c r="D19" s="33"/>
      <c r="E19" s="33"/>
      <c r="F19" s="33"/>
      <c r="G19" s="33"/>
      <c r="H19" s="33"/>
      <c r="I19" s="33"/>
      <c r="J19" s="33"/>
    </row>
    <row r="20" spans="1:10">
      <c r="A20" s="33" t="s">
        <v>19</v>
      </c>
      <c r="B20" s="33"/>
      <c r="C20" s="42" t="s">
        <v>135</v>
      </c>
      <c r="D20" s="39"/>
      <c r="E20" s="39"/>
      <c r="F20" s="39"/>
      <c r="G20" s="39"/>
      <c r="H20" s="39"/>
      <c r="I20" s="39"/>
      <c r="J20" s="39"/>
    </row>
    <row r="21" spans="1:10" ht="28.5" customHeight="1">
      <c r="A21" s="33" t="s">
        <v>20</v>
      </c>
      <c r="B21" s="33"/>
      <c r="C21" s="33"/>
      <c r="D21" s="427" t="s">
        <v>136</v>
      </c>
      <c r="E21" s="421"/>
      <c r="F21" s="421"/>
      <c r="G21" s="421"/>
      <c r="H21" s="421"/>
      <c r="I21" s="421"/>
      <c r="J21" s="421"/>
    </row>
    <row r="22" spans="1:10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5" customHeight="1">
      <c r="A23" s="421" t="s">
        <v>137</v>
      </c>
      <c r="B23" s="421"/>
      <c r="C23" s="421"/>
      <c r="D23" s="421"/>
      <c r="E23" s="421"/>
      <c r="F23" s="421"/>
      <c r="G23" s="421"/>
      <c r="H23" s="421"/>
      <c r="I23" s="421"/>
      <c r="J23" s="421"/>
    </row>
    <row r="24" spans="1:10">
      <c r="A24" s="33" t="s">
        <v>22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>
      <c r="A25" s="421" t="s">
        <v>138</v>
      </c>
      <c r="B25" s="421"/>
      <c r="C25" s="421"/>
      <c r="D25" s="421"/>
      <c r="E25" s="421"/>
      <c r="F25" s="421"/>
      <c r="G25" s="421"/>
      <c r="H25" s="421"/>
      <c r="I25" s="421"/>
      <c r="J25" s="421"/>
    </row>
    <row r="26" spans="1:10" ht="28.5" customHeight="1">
      <c r="A26" s="427" t="s">
        <v>139</v>
      </c>
      <c r="B26" s="421"/>
      <c r="C26" s="421"/>
      <c r="D26" s="421"/>
      <c r="E26" s="421"/>
      <c r="F26" s="421"/>
      <c r="G26" s="421"/>
      <c r="H26" s="421"/>
      <c r="I26" s="421"/>
      <c r="J26" s="421"/>
    </row>
    <row r="27" spans="1:10">
      <c r="A27" s="43" t="s">
        <v>15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>
      <c r="A28" s="422" t="s">
        <v>140</v>
      </c>
      <c r="B28" s="422"/>
      <c r="C28" s="422"/>
      <c r="D28" s="33"/>
      <c r="E28" s="423">
        <v>6531448.7000000002</v>
      </c>
      <c r="F28" s="424"/>
      <c r="G28" s="424"/>
      <c r="H28" s="424"/>
      <c r="I28" s="33"/>
      <c r="J28" s="33"/>
    </row>
    <row r="29" spans="1:10">
      <c r="A29" s="422" t="s">
        <v>141</v>
      </c>
      <c r="B29" s="422"/>
      <c r="C29" s="422"/>
      <c r="D29" s="33"/>
      <c r="E29" s="423">
        <v>0</v>
      </c>
      <c r="F29" s="424"/>
      <c r="G29" s="424"/>
      <c r="H29" s="424"/>
      <c r="I29" s="33"/>
      <c r="J29" s="33"/>
    </row>
    <row r="30" spans="1:10">
      <c r="A30" s="422" t="s">
        <v>142</v>
      </c>
      <c r="B30" s="422"/>
      <c r="C30" s="422"/>
      <c r="D30" s="33"/>
      <c r="E30" s="423">
        <v>0</v>
      </c>
      <c r="F30" s="424"/>
      <c r="G30" s="424"/>
      <c r="H30" s="424"/>
      <c r="I30" s="33"/>
      <c r="J30" s="33"/>
    </row>
    <row r="31" spans="1:10">
      <c r="A31" s="421" t="s">
        <v>143</v>
      </c>
      <c r="B31" s="421"/>
      <c r="C31" s="421"/>
      <c r="D31" s="33"/>
      <c r="E31" s="423">
        <v>1878711.48</v>
      </c>
      <c r="F31" s="424"/>
      <c r="G31" s="424"/>
      <c r="H31" s="424"/>
      <c r="I31" s="39"/>
      <c r="J31" s="39"/>
    </row>
    <row r="32" spans="1:10">
      <c r="A32" s="424" t="s">
        <v>144</v>
      </c>
      <c r="B32" s="424"/>
      <c r="C32" s="424"/>
      <c r="D32" s="33"/>
      <c r="E32" s="423">
        <f>E29+E30+E31+E28</f>
        <v>8410160.1799999997</v>
      </c>
      <c r="F32" s="424"/>
      <c r="G32" s="424"/>
      <c r="H32" s="424"/>
      <c r="I32" s="39"/>
      <c r="J32" s="39"/>
    </row>
    <row r="33" spans="1:10">
      <c r="A33" s="38"/>
      <c r="B33" s="38"/>
      <c r="C33" s="38"/>
      <c r="D33" s="39"/>
      <c r="E33" s="44"/>
      <c r="F33" s="45"/>
      <c r="G33" s="45"/>
      <c r="H33" s="45"/>
      <c r="I33" s="39"/>
      <c r="J33" s="39"/>
    </row>
    <row r="34" spans="1:10">
      <c r="A34" s="434" t="s">
        <v>35</v>
      </c>
      <c r="B34" s="434"/>
      <c r="C34" s="33"/>
      <c r="D34" s="33"/>
      <c r="E34" s="33"/>
      <c r="F34" s="33"/>
      <c r="G34" s="33"/>
      <c r="H34" s="33"/>
      <c r="I34" s="33"/>
      <c r="J34" s="33"/>
    </row>
    <row r="35" spans="1:10" ht="29.25" customHeight="1">
      <c r="A35" s="33" t="s">
        <v>17</v>
      </c>
      <c r="B35" s="33"/>
      <c r="C35" s="432" t="s">
        <v>145</v>
      </c>
      <c r="D35" s="429"/>
      <c r="E35" s="429"/>
      <c r="F35" s="429"/>
      <c r="G35" s="429"/>
      <c r="H35" s="429"/>
      <c r="I35" s="429"/>
      <c r="J35" s="429"/>
    </row>
    <row r="36" spans="1:10">
      <c r="A36" s="33" t="s">
        <v>18</v>
      </c>
      <c r="B36" s="33"/>
      <c r="C36" s="42" t="s">
        <v>146</v>
      </c>
      <c r="D36" s="33"/>
      <c r="E36" s="33"/>
      <c r="F36" s="33"/>
      <c r="G36" s="33"/>
      <c r="H36" s="33"/>
      <c r="I36" s="33"/>
      <c r="J36" s="33"/>
    </row>
    <row r="37" spans="1:10">
      <c r="A37" s="33" t="s">
        <v>19</v>
      </c>
      <c r="B37" s="33"/>
      <c r="C37" s="42" t="s">
        <v>147</v>
      </c>
      <c r="D37" s="39"/>
      <c r="E37" s="39"/>
      <c r="F37" s="39"/>
      <c r="G37" s="39"/>
      <c r="H37" s="39"/>
      <c r="I37" s="39"/>
      <c r="J37" s="39"/>
    </row>
    <row r="38" spans="1:10" ht="32.25" customHeight="1">
      <c r="A38" s="33" t="s">
        <v>20</v>
      </c>
      <c r="B38" s="33"/>
      <c r="C38" s="33"/>
      <c r="D38" s="427" t="s">
        <v>148</v>
      </c>
      <c r="E38" s="421"/>
      <c r="F38" s="421"/>
      <c r="G38" s="421"/>
      <c r="H38" s="421"/>
      <c r="I38" s="421"/>
      <c r="J38" s="421"/>
    </row>
    <row r="39" spans="1:10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>
      <c r="A40" s="421" t="s">
        <v>137</v>
      </c>
      <c r="B40" s="421"/>
      <c r="C40" s="421"/>
      <c r="D40" s="421"/>
      <c r="E40" s="421"/>
      <c r="F40" s="421"/>
      <c r="G40" s="421"/>
      <c r="H40" s="421"/>
      <c r="I40" s="421"/>
      <c r="J40" s="421"/>
    </row>
    <row r="41" spans="1:10">
      <c r="A41" s="33" t="s">
        <v>22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>
      <c r="A42" s="421" t="s">
        <v>149</v>
      </c>
      <c r="B42" s="421"/>
      <c r="C42" s="421"/>
      <c r="D42" s="421"/>
      <c r="E42" s="421"/>
      <c r="F42" s="421"/>
      <c r="G42" s="421"/>
      <c r="H42" s="421"/>
      <c r="I42" s="421"/>
      <c r="J42" s="421"/>
    </row>
    <row r="43" spans="1:10" ht="24.75" customHeight="1">
      <c r="A43" s="427" t="s">
        <v>150</v>
      </c>
      <c r="B43" s="421"/>
      <c r="C43" s="421"/>
      <c r="D43" s="421"/>
      <c r="E43" s="421"/>
      <c r="F43" s="421"/>
      <c r="G43" s="421"/>
      <c r="H43" s="421"/>
      <c r="I43" s="421"/>
      <c r="J43" s="421"/>
    </row>
    <row r="44" spans="1:10">
      <c r="A44" s="43" t="s">
        <v>15</v>
      </c>
      <c r="B44" s="33"/>
      <c r="C44" s="33"/>
      <c r="D44" s="33"/>
      <c r="E44" s="33"/>
      <c r="F44" s="33"/>
      <c r="G44" s="33"/>
      <c r="H44" s="33"/>
      <c r="I44" s="39"/>
      <c r="J44" s="39"/>
    </row>
    <row r="45" spans="1:10">
      <c r="A45" s="422" t="s">
        <v>151</v>
      </c>
      <c r="B45" s="422"/>
      <c r="C45" s="422"/>
      <c r="D45" s="33"/>
      <c r="E45" s="423">
        <v>806250</v>
      </c>
      <c r="F45" s="424"/>
      <c r="G45" s="424"/>
      <c r="H45" s="424"/>
      <c r="I45" s="39"/>
      <c r="J45" s="39"/>
    </row>
    <row r="46" spans="1:10">
      <c r="A46" s="422" t="s">
        <v>152</v>
      </c>
      <c r="B46" s="422"/>
      <c r="C46" s="422"/>
      <c r="D46" s="33"/>
      <c r="E46" s="423">
        <v>806250</v>
      </c>
      <c r="F46" s="424"/>
      <c r="G46" s="424"/>
      <c r="H46" s="424"/>
      <c r="I46" s="39"/>
      <c r="J46" s="39"/>
    </row>
    <row r="47" spans="1:10">
      <c r="A47" s="422" t="s">
        <v>153</v>
      </c>
      <c r="B47" s="422"/>
      <c r="C47" s="422"/>
      <c r="D47" s="33"/>
      <c r="E47" s="423">
        <v>487500</v>
      </c>
      <c r="F47" s="424"/>
      <c r="G47" s="424"/>
      <c r="H47" s="424"/>
      <c r="I47" s="39"/>
      <c r="J47" s="39"/>
    </row>
    <row r="48" spans="1:10">
      <c r="A48" s="424" t="s">
        <v>144</v>
      </c>
      <c r="B48" s="424"/>
      <c r="C48" s="424"/>
      <c r="D48" s="33"/>
      <c r="E48" s="423">
        <f>SUM(E45:E47)</f>
        <v>2100000</v>
      </c>
      <c r="F48" s="424"/>
      <c r="G48" s="424"/>
      <c r="H48" s="424"/>
      <c r="I48" s="39"/>
      <c r="J48" s="39"/>
    </row>
    <row r="49" spans="1:10">
      <c r="A49" s="37"/>
      <c r="B49" s="37"/>
      <c r="C49" s="37"/>
      <c r="D49" s="33"/>
      <c r="E49" s="46"/>
      <c r="F49" s="37"/>
      <c r="G49" s="37"/>
      <c r="H49" s="37"/>
      <c r="I49" s="39"/>
      <c r="J49" s="39"/>
    </row>
    <row r="50" spans="1:10">
      <c r="A50" s="37"/>
      <c r="B50" s="37"/>
      <c r="C50" s="37"/>
      <c r="D50" s="33"/>
      <c r="E50" s="46"/>
      <c r="F50" s="37"/>
      <c r="G50" s="37"/>
      <c r="H50" s="37"/>
      <c r="I50" s="39"/>
      <c r="J50" s="39"/>
    </row>
    <row r="51" spans="1:10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>
      <c r="A52" s="434" t="s">
        <v>154</v>
      </c>
      <c r="B52" s="434"/>
      <c r="C52" s="33"/>
      <c r="D52" s="33"/>
      <c r="E52" s="33"/>
      <c r="F52" s="33"/>
      <c r="G52" s="33"/>
      <c r="H52" s="33"/>
      <c r="I52" s="33"/>
      <c r="J52" s="33"/>
    </row>
    <row r="53" spans="1:10" ht="29.25" customHeight="1">
      <c r="A53" s="33" t="s">
        <v>17</v>
      </c>
      <c r="B53" s="33"/>
      <c r="C53" s="435" t="s">
        <v>56</v>
      </c>
      <c r="D53" s="434"/>
      <c r="E53" s="434"/>
      <c r="F53" s="434"/>
      <c r="G53" s="434"/>
      <c r="H53" s="434"/>
      <c r="I53" s="434"/>
      <c r="J53" s="434"/>
    </row>
    <row r="54" spans="1:10">
      <c r="A54" s="33" t="s">
        <v>18</v>
      </c>
      <c r="B54" s="33"/>
      <c r="C54" s="42" t="s">
        <v>155</v>
      </c>
      <c r="D54" s="39"/>
      <c r="E54" s="39"/>
      <c r="F54" s="39"/>
      <c r="G54" s="39"/>
      <c r="H54" s="39"/>
      <c r="I54" s="39"/>
      <c r="J54" s="39"/>
    </row>
    <row r="55" spans="1:10">
      <c r="A55" s="33" t="s">
        <v>19</v>
      </c>
      <c r="B55" s="33"/>
      <c r="C55" s="42" t="s">
        <v>156</v>
      </c>
      <c r="D55" s="39"/>
      <c r="E55" s="39"/>
      <c r="F55" s="39"/>
      <c r="G55" s="39"/>
      <c r="H55" s="39"/>
      <c r="I55" s="39"/>
      <c r="J55" s="39"/>
    </row>
    <row r="56" spans="1:10" ht="15" customHeight="1">
      <c r="A56" s="33" t="s">
        <v>20</v>
      </c>
      <c r="B56" s="33"/>
      <c r="C56" s="33"/>
      <c r="D56" s="427" t="s">
        <v>49</v>
      </c>
      <c r="E56" s="421"/>
      <c r="F56" s="421"/>
      <c r="G56" s="421"/>
      <c r="H56" s="421"/>
      <c r="I56" s="421"/>
      <c r="J56" s="421"/>
    </row>
    <row r="57" spans="1:10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26.25" customHeight="1">
      <c r="A58" s="427" t="s">
        <v>157</v>
      </c>
      <c r="B58" s="421"/>
      <c r="C58" s="421"/>
      <c r="D58" s="421"/>
      <c r="E58" s="421"/>
      <c r="F58" s="421"/>
      <c r="G58" s="421"/>
      <c r="H58" s="421"/>
      <c r="I58" s="421"/>
      <c r="J58" s="421"/>
    </row>
    <row r="59" spans="1:10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>
      <c r="A60" s="33" t="s">
        <v>22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0">
      <c r="A61" s="421" t="s">
        <v>158</v>
      </c>
      <c r="B61" s="421"/>
      <c r="C61" s="421"/>
      <c r="D61" s="421"/>
      <c r="E61" s="421"/>
      <c r="F61" s="421"/>
      <c r="G61" s="421"/>
      <c r="H61" s="421"/>
      <c r="I61" s="421"/>
      <c r="J61" s="421"/>
    </row>
    <row r="62" spans="1:10" ht="23.25" customHeight="1">
      <c r="A62" s="427" t="s">
        <v>159</v>
      </c>
      <c r="B62" s="421"/>
      <c r="C62" s="421"/>
      <c r="D62" s="421"/>
      <c r="E62" s="421"/>
      <c r="F62" s="421"/>
      <c r="G62" s="421"/>
      <c r="H62" s="421"/>
      <c r="I62" s="421"/>
      <c r="J62" s="421"/>
    </row>
    <row r="63" spans="1:10">
      <c r="A63" s="43" t="s">
        <v>15</v>
      </c>
      <c r="B63" s="33"/>
      <c r="C63" s="33"/>
      <c r="D63" s="33"/>
      <c r="E63" s="33"/>
      <c r="F63" s="33"/>
      <c r="G63" s="33"/>
      <c r="H63" s="33"/>
      <c r="I63" s="39"/>
      <c r="J63" s="39"/>
    </row>
    <row r="64" spans="1:10">
      <c r="A64" s="421" t="s">
        <v>140</v>
      </c>
      <c r="B64" s="421"/>
      <c r="C64" s="421"/>
      <c r="D64" s="421"/>
      <c r="E64" s="423">
        <v>31980</v>
      </c>
      <c r="F64" s="424"/>
      <c r="G64" s="424"/>
      <c r="H64" s="424"/>
      <c r="I64" s="39"/>
      <c r="J64" s="39"/>
    </row>
    <row r="65" spans="1:10">
      <c r="A65" s="421" t="s">
        <v>141</v>
      </c>
      <c r="B65" s="421"/>
      <c r="C65" s="421"/>
      <c r="D65" s="421"/>
      <c r="E65" s="423">
        <v>45113.33</v>
      </c>
      <c r="F65" s="424"/>
      <c r="G65" s="424"/>
      <c r="H65" s="424"/>
      <c r="I65" s="39"/>
      <c r="J65" s="39"/>
    </row>
    <row r="66" spans="1:10">
      <c r="A66" s="421" t="s">
        <v>142</v>
      </c>
      <c r="B66" s="421"/>
      <c r="C66" s="421"/>
      <c r="D66" s="421"/>
      <c r="E66" s="423">
        <v>45113.32</v>
      </c>
      <c r="F66" s="424"/>
      <c r="G66" s="424"/>
      <c r="H66" s="424"/>
      <c r="I66" s="39"/>
      <c r="J66" s="39"/>
    </row>
    <row r="67" spans="1:10">
      <c r="A67" s="424" t="s">
        <v>144</v>
      </c>
      <c r="B67" s="424"/>
      <c r="C67" s="424"/>
      <c r="D67" s="33"/>
      <c r="E67" s="423">
        <f>SUM(E64:E66)</f>
        <v>122206.65</v>
      </c>
      <c r="F67" s="424"/>
      <c r="G67" s="424"/>
      <c r="H67" s="424"/>
      <c r="I67" s="39"/>
      <c r="J67" s="39"/>
    </row>
    <row r="68" spans="1:10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>
      <c r="A69" s="434" t="s">
        <v>160</v>
      </c>
      <c r="B69" s="434"/>
      <c r="C69" s="33"/>
      <c r="D69" s="33"/>
      <c r="E69" s="33"/>
      <c r="F69" s="33"/>
      <c r="G69" s="33"/>
      <c r="H69" s="33"/>
      <c r="I69" s="33"/>
      <c r="J69" s="33"/>
    </row>
    <row r="70" spans="1:10" ht="27" customHeight="1">
      <c r="A70" s="33" t="s">
        <v>17</v>
      </c>
      <c r="B70" s="33"/>
      <c r="C70" s="435" t="s">
        <v>57</v>
      </c>
      <c r="D70" s="421"/>
      <c r="E70" s="421"/>
      <c r="F70" s="421"/>
      <c r="G70" s="421"/>
      <c r="H70" s="421"/>
      <c r="I70" s="421"/>
      <c r="J70" s="421"/>
    </row>
    <row r="71" spans="1:10">
      <c r="A71" s="33" t="s">
        <v>18</v>
      </c>
      <c r="B71" s="33"/>
      <c r="C71" s="42" t="s">
        <v>155</v>
      </c>
      <c r="D71" s="39"/>
      <c r="E71" s="39"/>
      <c r="F71" s="39"/>
      <c r="G71" s="39"/>
      <c r="H71" s="39"/>
      <c r="I71" s="39"/>
      <c r="J71" s="39"/>
    </row>
    <row r="72" spans="1:10">
      <c r="A72" s="33" t="s">
        <v>19</v>
      </c>
      <c r="B72" s="33"/>
      <c r="C72" s="42" t="s">
        <v>161</v>
      </c>
      <c r="D72" s="39"/>
      <c r="E72" s="39"/>
      <c r="F72" s="39"/>
      <c r="G72" s="39"/>
      <c r="H72" s="39"/>
      <c r="I72" s="39"/>
      <c r="J72" s="39"/>
    </row>
    <row r="73" spans="1:10" ht="12.75" customHeight="1">
      <c r="A73" s="33" t="s">
        <v>20</v>
      </c>
      <c r="B73" s="33"/>
      <c r="C73" s="33"/>
      <c r="D73" s="427"/>
      <c r="E73" s="421"/>
      <c r="F73" s="421"/>
      <c r="G73" s="421"/>
      <c r="H73" s="421"/>
      <c r="I73" s="421"/>
      <c r="J73" s="421"/>
    </row>
    <row r="74" spans="1:10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ht="29.25" customHeight="1">
      <c r="A75" s="427" t="s">
        <v>157</v>
      </c>
      <c r="B75" s="421"/>
      <c r="C75" s="421"/>
      <c r="D75" s="421"/>
      <c r="E75" s="421"/>
      <c r="F75" s="421"/>
      <c r="G75" s="421"/>
      <c r="H75" s="421"/>
      <c r="I75" s="421"/>
      <c r="J75" s="421"/>
    </row>
    <row r="76" spans="1:10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>
      <c r="A77" s="33" t="s">
        <v>22</v>
      </c>
      <c r="B77" s="33"/>
      <c r="C77" s="33"/>
      <c r="D77" s="33"/>
      <c r="E77" s="33"/>
      <c r="F77" s="33"/>
      <c r="G77" s="33"/>
      <c r="H77" s="33"/>
      <c r="I77" s="33"/>
      <c r="J77" s="33"/>
    </row>
    <row r="78" spans="1:10">
      <c r="A78" s="421" t="s">
        <v>158</v>
      </c>
      <c r="B78" s="421"/>
      <c r="C78" s="421"/>
      <c r="D78" s="421"/>
      <c r="E78" s="421"/>
      <c r="F78" s="421"/>
      <c r="G78" s="421"/>
      <c r="H78" s="421"/>
      <c r="I78" s="421"/>
      <c r="J78" s="421"/>
    </row>
    <row r="79" spans="1:10" ht="27.75" customHeight="1">
      <c r="A79" s="427" t="s">
        <v>159</v>
      </c>
      <c r="B79" s="421"/>
      <c r="C79" s="421"/>
      <c r="D79" s="421"/>
      <c r="E79" s="421"/>
      <c r="F79" s="421"/>
      <c r="G79" s="421"/>
      <c r="H79" s="421"/>
      <c r="I79" s="421"/>
      <c r="J79" s="421"/>
    </row>
    <row r="80" spans="1:10">
      <c r="A80" s="43" t="s">
        <v>15</v>
      </c>
      <c r="B80" s="33"/>
      <c r="C80" s="33"/>
      <c r="D80" s="33"/>
      <c r="E80" s="33"/>
      <c r="F80" s="33"/>
      <c r="G80" s="33"/>
      <c r="H80" s="33"/>
      <c r="I80" s="39"/>
      <c r="J80" s="39"/>
    </row>
    <row r="81" spans="1:10">
      <c r="A81" s="422" t="s">
        <v>162</v>
      </c>
      <c r="B81" s="422"/>
      <c r="C81" s="422"/>
      <c r="D81" s="33"/>
      <c r="E81" s="423">
        <v>13653</v>
      </c>
      <c r="F81" s="424"/>
      <c r="G81" s="424"/>
      <c r="H81" s="424"/>
      <c r="I81" s="39"/>
      <c r="J81" s="39"/>
    </row>
    <row r="82" spans="1:10">
      <c r="A82" s="422" t="s">
        <v>141</v>
      </c>
      <c r="B82" s="422"/>
      <c r="C82" s="422"/>
      <c r="D82" s="33"/>
      <c r="E82" s="423">
        <v>41820</v>
      </c>
      <c r="F82" s="424"/>
      <c r="G82" s="424"/>
      <c r="H82" s="424"/>
      <c r="I82" s="39"/>
      <c r="J82" s="39"/>
    </row>
    <row r="83" spans="1:10">
      <c r="A83" s="421" t="s">
        <v>142</v>
      </c>
      <c r="B83" s="421"/>
      <c r="C83" s="421"/>
      <c r="D83" s="421"/>
      <c r="E83" s="423">
        <v>41820</v>
      </c>
      <c r="F83" s="424"/>
      <c r="G83" s="424"/>
      <c r="H83" s="424"/>
      <c r="I83" s="39"/>
      <c r="J83" s="39"/>
    </row>
    <row r="84" spans="1:10">
      <c r="A84" s="424" t="s">
        <v>144</v>
      </c>
      <c r="B84" s="424"/>
      <c r="C84" s="424"/>
      <c r="D84" s="33"/>
      <c r="E84" s="423">
        <f>SUM(E81:E83)</f>
        <v>97293</v>
      </c>
      <c r="F84" s="424"/>
      <c r="G84" s="424"/>
      <c r="H84" s="424"/>
      <c r="I84" s="39"/>
      <c r="J84" s="39"/>
    </row>
    <row r="85" spans="1:10">
      <c r="A85" s="38"/>
      <c r="B85" s="38"/>
      <c r="C85" s="38"/>
      <c r="D85" s="39"/>
      <c r="E85" s="47"/>
      <c r="F85" s="38"/>
      <c r="G85" s="38"/>
      <c r="H85" s="38"/>
      <c r="I85" s="39"/>
      <c r="J85" s="39"/>
    </row>
    <row r="86" spans="1:10">
      <c r="A86" s="434" t="s">
        <v>163</v>
      </c>
      <c r="B86" s="434"/>
      <c r="C86" s="33"/>
      <c r="D86" s="33"/>
      <c r="E86" s="33"/>
      <c r="F86" s="33"/>
      <c r="G86" s="33"/>
      <c r="H86" s="33"/>
      <c r="I86" s="33"/>
      <c r="J86" s="33"/>
    </row>
    <row r="87" spans="1:10" ht="27" customHeight="1">
      <c r="A87" s="33" t="s">
        <v>17</v>
      </c>
      <c r="B87" s="33"/>
      <c r="C87" s="435" t="s">
        <v>164</v>
      </c>
      <c r="D87" s="421"/>
      <c r="E87" s="421"/>
      <c r="F87" s="421"/>
      <c r="G87" s="421"/>
      <c r="H87" s="421"/>
      <c r="I87" s="421"/>
      <c r="J87" s="421"/>
    </row>
    <row r="88" spans="1:10">
      <c r="A88" s="33" t="s">
        <v>18</v>
      </c>
      <c r="B88" s="33"/>
      <c r="C88" s="42" t="s">
        <v>165</v>
      </c>
      <c r="D88" s="33"/>
      <c r="E88" s="33"/>
      <c r="F88" s="33"/>
      <c r="G88" s="33"/>
      <c r="H88" s="33"/>
      <c r="I88" s="33"/>
      <c r="J88" s="33"/>
    </row>
    <row r="89" spans="1:10">
      <c r="A89" s="33" t="s">
        <v>19</v>
      </c>
      <c r="B89" s="33"/>
      <c r="C89" s="42" t="s">
        <v>166</v>
      </c>
      <c r="D89" s="33"/>
      <c r="E89" s="33"/>
      <c r="F89" s="33"/>
      <c r="G89" s="33"/>
      <c r="H89" s="33"/>
      <c r="I89" s="33"/>
      <c r="J89" s="33"/>
    </row>
    <row r="90" spans="1:10" ht="15.75" customHeight="1">
      <c r="A90" s="33" t="s">
        <v>20</v>
      </c>
      <c r="B90" s="33"/>
      <c r="C90" s="33"/>
      <c r="D90" s="427"/>
      <c r="E90" s="421"/>
      <c r="F90" s="421"/>
      <c r="G90" s="421"/>
      <c r="H90" s="421"/>
      <c r="I90" s="421"/>
      <c r="J90" s="421"/>
    </row>
    <row r="91" spans="1:10">
      <c r="A91" s="33"/>
      <c r="B91" s="33"/>
      <c r="C91" s="33"/>
      <c r="D91" s="33"/>
      <c r="E91" s="33"/>
      <c r="F91" s="33"/>
      <c r="G91" s="33"/>
      <c r="H91" s="33"/>
      <c r="I91" s="33"/>
      <c r="J91" s="33"/>
    </row>
    <row r="92" spans="1:10" ht="24" customHeight="1">
      <c r="A92" s="427" t="s">
        <v>157</v>
      </c>
      <c r="B92" s="421"/>
      <c r="C92" s="421"/>
      <c r="D92" s="421"/>
      <c r="E92" s="421"/>
      <c r="F92" s="421"/>
      <c r="G92" s="421"/>
      <c r="H92" s="421"/>
      <c r="I92" s="421"/>
      <c r="J92" s="421"/>
    </row>
    <row r="93" spans="1:10">
      <c r="A93" s="33"/>
      <c r="B93" s="33"/>
      <c r="C93" s="33"/>
      <c r="D93" s="33"/>
      <c r="E93" s="33"/>
      <c r="F93" s="33"/>
      <c r="G93" s="33"/>
      <c r="H93" s="33"/>
      <c r="I93" s="33"/>
      <c r="J93" s="33"/>
    </row>
    <row r="94" spans="1:10">
      <c r="A94" s="33" t="s">
        <v>22</v>
      </c>
      <c r="B94" s="33"/>
      <c r="C94" s="33"/>
      <c r="D94" s="33"/>
      <c r="E94" s="33"/>
      <c r="F94" s="33"/>
      <c r="G94" s="33"/>
      <c r="H94" s="33"/>
      <c r="I94" s="33"/>
      <c r="J94" s="33"/>
    </row>
    <row r="95" spans="1:10">
      <c r="A95" s="421" t="s">
        <v>158</v>
      </c>
      <c r="B95" s="421"/>
      <c r="C95" s="421"/>
      <c r="D95" s="421"/>
      <c r="E95" s="421"/>
      <c r="F95" s="421"/>
      <c r="G95" s="421"/>
      <c r="H95" s="421"/>
      <c r="I95" s="421"/>
      <c r="J95" s="421"/>
    </row>
    <row r="96" spans="1:10" ht="12" customHeight="1">
      <c r="A96" s="427" t="s">
        <v>167</v>
      </c>
      <c r="B96" s="421"/>
      <c r="C96" s="421"/>
      <c r="D96" s="421"/>
      <c r="E96" s="421"/>
      <c r="F96" s="421"/>
      <c r="G96" s="421"/>
      <c r="H96" s="421"/>
      <c r="I96" s="421"/>
      <c r="J96" s="421"/>
    </row>
    <row r="97" spans="1:10">
      <c r="A97" s="43" t="s">
        <v>15</v>
      </c>
      <c r="B97" s="33"/>
      <c r="C97" s="33"/>
      <c r="D97" s="33"/>
      <c r="E97" s="33"/>
      <c r="F97" s="33"/>
      <c r="G97" s="33"/>
      <c r="H97" s="33"/>
      <c r="I97" s="33"/>
      <c r="J97" s="33"/>
    </row>
    <row r="98" spans="1:10">
      <c r="A98" s="422" t="s">
        <v>151</v>
      </c>
      <c r="B98" s="422"/>
      <c r="C98" s="422"/>
      <c r="D98" s="33"/>
      <c r="E98" s="423">
        <v>175000</v>
      </c>
      <c r="F98" s="424"/>
      <c r="G98" s="424"/>
      <c r="H98" s="424"/>
      <c r="I98" s="33"/>
      <c r="J98" s="33"/>
    </row>
    <row r="99" spans="1:10">
      <c r="A99" s="421" t="s">
        <v>152</v>
      </c>
      <c r="B99" s="421"/>
      <c r="C99" s="421"/>
      <c r="D99" s="421"/>
      <c r="E99" s="423">
        <v>175000</v>
      </c>
      <c r="F99" s="424"/>
      <c r="G99" s="424"/>
      <c r="H99" s="424"/>
      <c r="I99" s="33"/>
      <c r="J99" s="33"/>
    </row>
    <row r="100" spans="1:10">
      <c r="A100" s="424" t="s">
        <v>144</v>
      </c>
      <c r="B100" s="424"/>
      <c r="C100" s="424"/>
      <c r="D100" s="33"/>
      <c r="E100" s="423">
        <f>SUM(E98:E99)</f>
        <v>350000</v>
      </c>
      <c r="F100" s="424"/>
      <c r="G100" s="424"/>
      <c r="H100" s="424"/>
      <c r="I100" s="33"/>
      <c r="J100" s="33"/>
    </row>
    <row r="101" spans="1:10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>
      <c r="A102" s="434" t="s">
        <v>168</v>
      </c>
      <c r="B102" s="434"/>
      <c r="C102" s="33"/>
      <c r="D102" s="33"/>
      <c r="E102" s="33"/>
      <c r="F102" s="33"/>
      <c r="G102" s="33"/>
      <c r="H102" s="33"/>
      <c r="I102" s="33"/>
      <c r="J102" s="33"/>
    </row>
    <row r="103" spans="1:10" ht="31.5" customHeight="1">
      <c r="A103" s="33" t="s">
        <v>17</v>
      </c>
      <c r="B103" s="33"/>
      <c r="C103" s="435" t="s">
        <v>59</v>
      </c>
      <c r="D103" s="434"/>
      <c r="E103" s="434"/>
      <c r="F103" s="434"/>
      <c r="G103" s="434"/>
      <c r="H103" s="434"/>
      <c r="I103" s="434"/>
      <c r="J103" s="434"/>
    </row>
    <row r="104" spans="1:10">
      <c r="A104" s="33" t="s">
        <v>18</v>
      </c>
      <c r="B104" s="33"/>
      <c r="C104" s="42" t="s">
        <v>156</v>
      </c>
      <c r="D104" s="33"/>
      <c r="E104" s="33"/>
      <c r="F104" s="33"/>
      <c r="G104" s="33"/>
      <c r="H104" s="33"/>
      <c r="I104" s="33"/>
      <c r="J104" s="33"/>
    </row>
    <row r="105" spans="1:10">
      <c r="A105" s="33" t="s">
        <v>19</v>
      </c>
      <c r="B105" s="33"/>
      <c r="C105" s="42" t="s">
        <v>147</v>
      </c>
      <c r="D105" s="33"/>
      <c r="E105" s="33"/>
      <c r="F105" s="33"/>
      <c r="G105" s="33"/>
      <c r="H105" s="33"/>
      <c r="I105" s="33"/>
      <c r="J105" s="33"/>
    </row>
    <row r="106" spans="1:10">
      <c r="A106" s="33" t="s">
        <v>20</v>
      </c>
      <c r="B106" s="33"/>
      <c r="C106" s="33"/>
      <c r="D106" s="427" t="s">
        <v>49</v>
      </c>
      <c r="E106" s="421"/>
      <c r="F106" s="421"/>
      <c r="G106" s="421"/>
      <c r="H106" s="421"/>
      <c r="I106" s="421"/>
      <c r="J106" s="421"/>
    </row>
    <row r="107" spans="1:10">
      <c r="A107" s="33"/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1:10" ht="26.25" customHeight="1">
      <c r="A108" s="427" t="s">
        <v>157</v>
      </c>
      <c r="B108" s="421"/>
      <c r="C108" s="421"/>
      <c r="D108" s="421"/>
      <c r="E108" s="421"/>
      <c r="F108" s="421"/>
      <c r="G108" s="421"/>
      <c r="H108" s="421"/>
      <c r="I108" s="421"/>
      <c r="J108" s="421"/>
    </row>
    <row r="109" spans="1:10">
      <c r="A109" s="33"/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1:10">
      <c r="A110" s="33" t="s">
        <v>22</v>
      </c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1:10">
      <c r="A111" s="421" t="s">
        <v>158</v>
      </c>
      <c r="B111" s="421"/>
      <c r="C111" s="421"/>
      <c r="D111" s="421"/>
      <c r="E111" s="421"/>
      <c r="F111" s="421"/>
      <c r="G111" s="421"/>
      <c r="H111" s="421"/>
      <c r="I111" s="421"/>
      <c r="J111" s="421"/>
    </row>
    <row r="112" spans="1:10" ht="15.75" customHeight="1">
      <c r="A112" s="427" t="s">
        <v>169</v>
      </c>
      <c r="B112" s="421"/>
      <c r="C112" s="421"/>
      <c r="D112" s="421"/>
      <c r="E112" s="421"/>
      <c r="F112" s="421"/>
      <c r="G112" s="421"/>
      <c r="H112" s="421"/>
      <c r="I112" s="421"/>
      <c r="J112" s="421"/>
    </row>
    <row r="113" spans="1:10">
      <c r="A113" s="43" t="s">
        <v>15</v>
      </c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1:10">
      <c r="A114" s="421" t="s">
        <v>151</v>
      </c>
      <c r="B114" s="421"/>
      <c r="C114" s="421"/>
      <c r="D114" s="421"/>
      <c r="E114" s="423">
        <v>100000</v>
      </c>
      <c r="F114" s="424"/>
      <c r="G114" s="424"/>
      <c r="H114" s="424"/>
      <c r="I114" s="33"/>
      <c r="J114" s="33"/>
    </row>
    <row r="115" spans="1:10">
      <c r="A115" s="421" t="s">
        <v>152</v>
      </c>
      <c r="B115" s="421"/>
      <c r="C115" s="421"/>
      <c r="D115" s="421"/>
      <c r="E115" s="423">
        <v>100000</v>
      </c>
      <c r="F115" s="424"/>
      <c r="G115" s="424"/>
      <c r="H115" s="424"/>
      <c r="I115" s="33"/>
      <c r="J115" s="33"/>
    </row>
    <row r="116" spans="1:10">
      <c r="A116" s="424" t="s">
        <v>144</v>
      </c>
      <c r="B116" s="424"/>
      <c r="C116" s="424"/>
      <c r="D116" s="33"/>
      <c r="E116" s="423">
        <f>E114+E115</f>
        <v>200000</v>
      </c>
      <c r="F116" s="424"/>
      <c r="G116" s="424"/>
      <c r="H116" s="424"/>
      <c r="I116" s="33"/>
      <c r="J116" s="33"/>
    </row>
    <row r="117" spans="1:10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>
      <c r="A118" s="434" t="s">
        <v>170</v>
      </c>
      <c r="B118" s="434"/>
      <c r="C118" s="33"/>
      <c r="D118" s="33"/>
      <c r="E118" s="33"/>
      <c r="F118" s="33"/>
      <c r="G118" s="33"/>
      <c r="H118" s="33"/>
      <c r="I118" s="33"/>
      <c r="J118" s="33"/>
    </row>
    <row r="119" spans="1:10" ht="27.75" customHeight="1">
      <c r="A119" s="33" t="s">
        <v>17</v>
      </c>
      <c r="B119" s="33"/>
      <c r="C119" s="435" t="s">
        <v>171</v>
      </c>
      <c r="D119" s="434"/>
      <c r="E119" s="434"/>
      <c r="F119" s="434"/>
      <c r="G119" s="434"/>
      <c r="H119" s="434"/>
      <c r="I119" s="434"/>
      <c r="J119" s="434"/>
    </row>
    <row r="120" spans="1:10">
      <c r="A120" s="33" t="s">
        <v>18</v>
      </c>
      <c r="B120" s="33"/>
      <c r="C120" s="42" t="s">
        <v>165</v>
      </c>
      <c r="D120" s="33"/>
      <c r="E120" s="33"/>
      <c r="F120" s="33"/>
      <c r="G120" s="33"/>
      <c r="H120" s="33"/>
      <c r="I120" s="33"/>
      <c r="J120" s="33"/>
    </row>
    <row r="121" spans="1:10">
      <c r="A121" s="33" t="s">
        <v>19</v>
      </c>
      <c r="B121" s="33"/>
      <c r="C121" s="42" t="s">
        <v>147</v>
      </c>
      <c r="D121" s="33"/>
      <c r="E121" s="33"/>
      <c r="F121" s="33"/>
      <c r="G121" s="33"/>
      <c r="H121" s="33"/>
      <c r="I121" s="33"/>
      <c r="J121" s="33"/>
    </row>
    <row r="122" spans="1:10">
      <c r="A122" s="33" t="s">
        <v>20</v>
      </c>
      <c r="B122" s="33"/>
      <c r="C122" s="33"/>
      <c r="D122" s="427"/>
      <c r="E122" s="421"/>
      <c r="F122" s="421"/>
      <c r="G122" s="421"/>
      <c r="H122" s="421"/>
      <c r="I122" s="421"/>
      <c r="J122" s="421"/>
    </row>
    <row r="123" spans="1:10">
      <c r="A123" s="33"/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1:10" ht="25.5" customHeight="1">
      <c r="A124" s="427" t="s">
        <v>157</v>
      </c>
      <c r="B124" s="421"/>
      <c r="C124" s="421"/>
      <c r="D124" s="421"/>
      <c r="E124" s="421"/>
      <c r="F124" s="421"/>
      <c r="G124" s="421"/>
      <c r="H124" s="421"/>
      <c r="I124" s="421"/>
      <c r="J124" s="421"/>
    </row>
    <row r="125" spans="1:10">
      <c r="A125" s="33"/>
      <c r="B125" s="33"/>
      <c r="C125" s="33"/>
      <c r="D125" s="33"/>
      <c r="E125" s="33"/>
      <c r="F125" s="33"/>
      <c r="G125" s="33"/>
      <c r="H125" s="33"/>
      <c r="I125" s="33"/>
      <c r="J125" s="33"/>
    </row>
    <row r="126" spans="1:10">
      <c r="A126" s="33" t="s">
        <v>22</v>
      </c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1:10">
      <c r="A127" s="421" t="s">
        <v>158</v>
      </c>
      <c r="B127" s="421"/>
      <c r="C127" s="421"/>
      <c r="D127" s="421"/>
      <c r="E127" s="421"/>
      <c r="F127" s="421"/>
      <c r="G127" s="421"/>
      <c r="H127" s="421"/>
      <c r="I127" s="421"/>
      <c r="J127" s="421"/>
    </row>
    <row r="128" spans="1:10">
      <c r="A128" s="427" t="s">
        <v>167</v>
      </c>
      <c r="B128" s="421"/>
      <c r="C128" s="421"/>
      <c r="D128" s="421"/>
      <c r="E128" s="421"/>
      <c r="F128" s="421"/>
      <c r="G128" s="421"/>
      <c r="H128" s="421"/>
      <c r="I128" s="421"/>
      <c r="J128" s="421"/>
    </row>
    <row r="129" spans="1:10">
      <c r="A129" s="43" t="s">
        <v>15</v>
      </c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1:10">
      <c r="A130" s="422" t="s">
        <v>151</v>
      </c>
      <c r="B130" s="422"/>
      <c r="C130" s="422"/>
      <c r="D130" s="33"/>
      <c r="E130" s="423">
        <v>250000</v>
      </c>
      <c r="F130" s="424"/>
      <c r="G130" s="424"/>
      <c r="H130" s="424"/>
      <c r="I130" s="33"/>
      <c r="J130" s="33"/>
    </row>
    <row r="131" spans="1:10">
      <c r="A131" s="421" t="s">
        <v>152</v>
      </c>
      <c r="B131" s="421"/>
      <c r="C131" s="421"/>
      <c r="D131" s="421"/>
      <c r="E131" s="423">
        <v>250000</v>
      </c>
      <c r="F131" s="424"/>
      <c r="G131" s="424"/>
      <c r="H131" s="424"/>
      <c r="I131" s="33"/>
      <c r="J131" s="33"/>
    </row>
    <row r="132" spans="1:10">
      <c r="A132" s="424" t="s">
        <v>144</v>
      </c>
      <c r="B132" s="424"/>
      <c r="C132" s="424"/>
      <c r="D132" s="33"/>
      <c r="E132" s="423">
        <f>SUM(E130:E131)</f>
        <v>500000</v>
      </c>
      <c r="F132" s="424"/>
      <c r="G132" s="424"/>
      <c r="H132" s="424"/>
      <c r="I132" s="33"/>
      <c r="J132" s="33"/>
    </row>
    <row r="133" spans="1:10">
      <c r="A133" s="33"/>
      <c r="B133" s="33"/>
      <c r="C133" s="33"/>
      <c r="D133" s="33"/>
      <c r="E133" s="33"/>
      <c r="F133" s="33"/>
      <c r="G133" s="33"/>
      <c r="H133" s="33"/>
      <c r="I133" s="33"/>
      <c r="J133" s="33"/>
    </row>
    <row r="134" spans="1:10">
      <c r="A134" s="434" t="s">
        <v>172</v>
      </c>
      <c r="B134" s="434"/>
      <c r="C134" s="33"/>
      <c r="D134" s="33"/>
      <c r="E134" s="33"/>
      <c r="F134" s="33"/>
      <c r="G134" s="33"/>
      <c r="H134" s="33"/>
      <c r="I134" s="33"/>
      <c r="J134" s="33"/>
    </row>
    <row r="135" spans="1:10" ht="26.25" customHeight="1">
      <c r="A135" s="33" t="s">
        <v>17</v>
      </c>
      <c r="B135" s="33"/>
      <c r="C135" s="435" t="s">
        <v>60</v>
      </c>
      <c r="D135" s="421"/>
      <c r="E135" s="421"/>
      <c r="F135" s="421"/>
      <c r="G135" s="421"/>
      <c r="H135" s="421"/>
      <c r="I135" s="421"/>
      <c r="J135" s="421"/>
    </row>
    <row r="136" spans="1:10">
      <c r="A136" s="33" t="s">
        <v>18</v>
      </c>
      <c r="B136" s="33"/>
      <c r="C136" s="42" t="s">
        <v>165</v>
      </c>
      <c r="D136" s="33"/>
      <c r="E136" s="33"/>
      <c r="F136" s="33"/>
      <c r="G136" s="33"/>
      <c r="H136" s="33"/>
      <c r="I136" s="33"/>
      <c r="J136" s="33"/>
    </row>
    <row r="137" spans="1:10">
      <c r="A137" s="33" t="s">
        <v>19</v>
      </c>
      <c r="B137" s="33"/>
      <c r="C137" s="42" t="s">
        <v>173</v>
      </c>
      <c r="D137" s="33"/>
      <c r="E137" s="33"/>
      <c r="F137" s="33"/>
      <c r="G137" s="33"/>
      <c r="H137" s="33"/>
      <c r="I137" s="33"/>
      <c r="J137" s="33"/>
    </row>
    <row r="138" spans="1:10" ht="18" customHeight="1">
      <c r="A138" s="33" t="s">
        <v>20</v>
      </c>
      <c r="B138" s="33"/>
      <c r="C138" s="33"/>
      <c r="D138" s="427"/>
      <c r="E138" s="421"/>
      <c r="F138" s="421"/>
      <c r="G138" s="421"/>
      <c r="H138" s="421"/>
      <c r="I138" s="421"/>
      <c r="J138" s="421"/>
    </row>
    <row r="139" spans="1:10">
      <c r="A139" s="33"/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1:10" ht="26.25" customHeight="1">
      <c r="A140" s="427" t="s">
        <v>157</v>
      </c>
      <c r="B140" s="421"/>
      <c r="C140" s="421"/>
      <c r="D140" s="421"/>
      <c r="E140" s="421"/>
      <c r="F140" s="421"/>
      <c r="G140" s="421"/>
      <c r="H140" s="421"/>
      <c r="I140" s="421"/>
      <c r="J140" s="421"/>
    </row>
    <row r="141" spans="1:10">
      <c r="A141" s="33"/>
      <c r="B141" s="33"/>
      <c r="C141" s="33"/>
      <c r="D141" s="33"/>
      <c r="E141" s="33"/>
      <c r="F141" s="33"/>
      <c r="G141" s="33"/>
      <c r="H141" s="33"/>
      <c r="I141" s="33"/>
      <c r="J141" s="33"/>
    </row>
    <row r="142" spans="1:10">
      <c r="A142" s="33" t="s">
        <v>22</v>
      </c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>
      <c r="A143" s="421" t="s">
        <v>158</v>
      </c>
      <c r="B143" s="421"/>
      <c r="C143" s="421"/>
      <c r="D143" s="421"/>
      <c r="E143" s="421"/>
      <c r="F143" s="421"/>
      <c r="G143" s="421"/>
      <c r="H143" s="421"/>
      <c r="I143" s="421"/>
      <c r="J143" s="421"/>
    </row>
    <row r="144" spans="1:10" ht="16.5" customHeight="1">
      <c r="A144" s="427" t="s">
        <v>167</v>
      </c>
      <c r="B144" s="421"/>
      <c r="C144" s="421"/>
      <c r="D144" s="421"/>
      <c r="E144" s="421"/>
      <c r="F144" s="421"/>
      <c r="G144" s="421"/>
      <c r="H144" s="421"/>
      <c r="I144" s="421"/>
      <c r="J144" s="421"/>
    </row>
    <row r="145" spans="1:10">
      <c r="A145" s="43" t="s">
        <v>15</v>
      </c>
      <c r="B145" s="33"/>
      <c r="C145" s="33"/>
      <c r="D145" s="33"/>
      <c r="E145" s="33"/>
      <c r="F145" s="33"/>
      <c r="G145" s="33"/>
      <c r="H145" s="33"/>
      <c r="I145" s="33"/>
      <c r="J145" s="33"/>
    </row>
    <row r="146" spans="1:10">
      <c r="A146" s="422" t="s">
        <v>151</v>
      </c>
      <c r="B146" s="422"/>
      <c r="C146" s="422"/>
      <c r="D146" s="33"/>
      <c r="E146" s="423">
        <v>50000</v>
      </c>
      <c r="F146" s="424"/>
      <c r="G146" s="424"/>
      <c r="H146" s="424"/>
      <c r="I146" s="33"/>
      <c r="J146" s="33"/>
    </row>
    <row r="147" spans="1:10">
      <c r="A147" s="421" t="s">
        <v>152</v>
      </c>
      <c r="B147" s="421"/>
      <c r="C147" s="421"/>
      <c r="D147" s="421"/>
      <c r="E147" s="423">
        <v>50000</v>
      </c>
      <c r="F147" s="424"/>
      <c r="G147" s="424"/>
      <c r="H147" s="424"/>
      <c r="I147" s="33"/>
      <c r="J147" s="33"/>
    </row>
    <row r="148" spans="1:10">
      <c r="A148" s="424" t="s">
        <v>144</v>
      </c>
      <c r="B148" s="424"/>
      <c r="C148" s="424"/>
      <c r="D148" s="33"/>
      <c r="E148" s="423">
        <f>SUM(E146:E147)</f>
        <v>100000</v>
      </c>
      <c r="F148" s="424"/>
      <c r="G148" s="424"/>
      <c r="H148" s="424"/>
      <c r="I148" s="33"/>
      <c r="J148" s="33"/>
    </row>
    <row r="149" spans="1:10">
      <c r="A149" s="37"/>
      <c r="B149" s="37"/>
      <c r="C149" s="37"/>
      <c r="D149" s="33"/>
      <c r="E149" s="46"/>
      <c r="F149" s="37"/>
      <c r="G149" s="37"/>
      <c r="H149" s="37"/>
      <c r="I149" s="33"/>
      <c r="J149" s="33"/>
    </row>
    <row r="150" spans="1:10" ht="12" customHeight="1">
      <c r="A150" s="434" t="s">
        <v>174</v>
      </c>
      <c r="B150" s="434"/>
      <c r="C150" s="33"/>
      <c r="D150" s="33"/>
      <c r="E150" s="33"/>
      <c r="F150" s="33"/>
      <c r="G150" s="33"/>
      <c r="H150" s="33"/>
      <c r="I150" s="33"/>
      <c r="J150" s="33"/>
    </row>
    <row r="151" spans="1:10" ht="37.5" customHeight="1">
      <c r="A151" s="33" t="s">
        <v>17</v>
      </c>
      <c r="B151" s="33"/>
      <c r="C151" s="435" t="s">
        <v>61</v>
      </c>
      <c r="D151" s="421"/>
      <c r="E151" s="421"/>
      <c r="F151" s="421"/>
      <c r="G151" s="421"/>
      <c r="H151" s="421"/>
      <c r="I151" s="421"/>
      <c r="J151" s="421"/>
    </row>
    <row r="152" spans="1:10">
      <c r="A152" s="33" t="s">
        <v>18</v>
      </c>
      <c r="B152" s="33"/>
      <c r="C152" s="42" t="s">
        <v>156</v>
      </c>
      <c r="D152" s="33"/>
      <c r="E152" s="33"/>
      <c r="F152" s="33"/>
      <c r="G152" s="33"/>
      <c r="H152" s="33"/>
      <c r="I152" s="33"/>
      <c r="J152" s="33"/>
    </row>
    <row r="153" spans="1:10">
      <c r="A153" s="33" t="s">
        <v>19</v>
      </c>
      <c r="B153" s="33"/>
      <c r="C153" s="42" t="s">
        <v>147</v>
      </c>
      <c r="D153" s="33"/>
      <c r="E153" s="33"/>
      <c r="F153" s="33"/>
      <c r="G153" s="33"/>
      <c r="H153" s="33"/>
      <c r="I153" s="33"/>
      <c r="J153" s="33"/>
    </row>
    <row r="154" spans="1:10">
      <c r="A154" s="33" t="s">
        <v>20</v>
      </c>
      <c r="B154" s="33"/>
      <c r="C154" s="33"/>
      <c r="D154" s="427"/>
      <c r="E154" s="421"/>
      <c r="F154" s="421"/>
      <c r="G154" s="421"/>
      <c r="H154" s="421"/>
      <c r="I154" s="421"/>
      <c r="J154" s="421"/>
    </row>
    <row r="155" spans="1:10">
      <c r="A155" s="33"/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1:10">
      <c r="A156" s="427" t="s">
        <v>157</v>
      </c>
      <c r="B156" s="421"/>
      <c r="C156" s="421"/>
      <c r="D156" s="421"/>
      <c r="E156" s="421"/>
      <c r="F156" s="421"/>
      <c r="G156" s="421"/>
      <c r="H156" s="421"/>
      <c r="I156" s="421"/>
      <c r="J156" s="421"/>
    </row>
    <row r="157" spans="1:10">
      <c r="A157" s="33"/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1:10">
      <c r="A158" s="33" t="s">
        <v>22</v>
      </c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1:10">
      <c r="A159" s="421" t="s">
        <v>158</v>
      </c>
      <c r="B159" s="421"/>
      <c r="C159" s="421"/>
      <c r="D159" s="421"/>
      <c r="E159" s="421"/>
      <c r="F159" s="421"/>
      <c r="G159" s="421"/>
      <c r="H159" s="421"/>
      <c r="I159" s="421"/>
      <c r="J159" s="421"/>
    </row>
    <row r="160" spans="1:10">
      <c r="A160" s="427" t="s">
        <v>167</v>
      </c>
      <c r="B160" s="421"/>
      <c r="C160" s="421"/>
      <c r="D160" s="421"/>
      <c r="E160" s="421"/>
      <c r="F160" s="421"/>
      <c r="G160" s="421"/>
      <c r="H160" s="421"/>
      <c r="I160" s="421"/>
      <c r="J160" s="421"/>
    </row>
    <row r="161" spans="1:10">
      <c r="A161" s="43" t="s">
        <v>15</v>
      </c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1:10">
      <c r="A162" s="422" t="s">
        <v>151</v>
      </c>
      <c r="B162" s="422"/>
      <c r="C162" s="422"/>
      <c r="D162" s="33"/>
      <c r="E162" s="423">
        <v>200000</v>
      </c>
      <c r="F162" s="424"/>
      <c r="G162" s="424"/>
      <c r="H162" s="424"/>
      <c r="I162" s="33"/>
      <c r="J162" s="33"/>
    </row>
    <row r="163" spans="1:10">
      <c r="A163" s="421" t="s">
        <v>152</v>
      </c>
      <c r="B163" s="421"/>
      <c r="C163" s="421"/>
      <c r="D163" s="421"/>
      <c r="E163" s="423">
        <v>200000</v>
      </c>
      <c r="F163" s="424"/>
      <c r="G163" s="424"/>
      <c r="H163" s="424"/>
      <c r="I163" s="33"/>
      <c r="J163" s="33"/>
    </row>
    <row r="164" spans="1:10">
      <c r="A164" s="424" t="s">
        <v>144</v>
      </c>
      <c r="B164" s="424"/>
      <c r="C164" s="424"/>
      <c r="D164" s="33"/>
      <c r="E164" s="423">
        <f>SUM(E162:E163)</f>
        <v>400000</v>
      </c>
      <c r="F164" s="424"/>
      <c r="G164" s="424"/>
      <c r="H164" s="424"/>
      <c r="I164" s="33"/>
      <c r="J164" s="33"/>
    </row>
    <row r="165" spans="1:10">
      <c r="A165" s="37"/>
      <c r="B165" s="37"/>
      <c r="C165" s="37"/>
      <c r="D165" s="33"/>
      <c r="E165" s="46"/>
      <c r="F165" s="37"/>
      <c r="G165" s="37"/>
      <c r="H165" s="37"/>
      <c r="I165" s="33"/>
      <c r="J165" s="33"/>
    </row>
    <row r="166" spans="1:10">
      <c r="A166" s="434" t="s">
        <v>175</v>
      </c>
      <c r="B166" s="434"/>
      <c r="C166" s="33"/>
      <c r="D166" s="33"/>
      <c r="E166" s="33"/>
      <c r="F166" s="33"/>
      <c r="G166" s="33"/>
      <c r="H166" s="33"/>
      <c r="I166" s="33"/>
      <c r="J166" s="33"/>
    </row>
    <row r="167" spans="1:10" ht="25.5" customHeight="1">
      <c r="A167" s="33" t="s">
        <v>17</v>
      </c>
      <c r="B167" s="33"/>
      <c r="C167" s="435" t="s">
        <v>176</v>
      </c>
      <c r="D167" s="421"/>
      <c r="E167" s="421"/>
      <c r="F167" s="421"/>
      <c r="G167" s="421"/>
      <c r="H167" s="421"/>
      <c r="I167" s="421"/>
      <c r="J167" s="421"/>
    </row>
    <row r="168" spans="1:10">
      <c r="A168" s="33" t="s">
        <v>18</v>
      </c>
      <c r="B168" s="33"/>
      <c r="C168" s="42" t="s">
        <v>156</v>
      </c>
      <c r="D168" s="33"/>
      <c r="E168" s="33"/>
      <c r="F168" s="33"/>
      <c r="G168" s="33"/>
      <c r="H168" s="33"/>
      <c r="I168" s="33"/>
      <c r="J168" s="33"/>
    </row>
    <row r="169" spans="1:10">
      <c r="A169" s="33" t="s">
        <v>19</v>
      </c>
      <c r="B169" s="33"/>
      <c r="C169" s="42" t="s">
        <v>147</v>
      </c>
      <c r="D169" s="33"/>
      <c r="E169" s="33"/>
      <c r="F169" s="33"/>
      <c r="G169" s="33"/>
      <c r="H169" s="33"/>
      <c r="I169" s="33"/>
      <c r="J169" s="33"/>
    </row>
    <row r="170" spans="1:10">
      <c r="A170" s="33" t="s">
        <v>20</v>
      </c>
      <c r="B170" s="33"/>
      <c r="C170" s="33"/>
      <c r="D170" s="427"/>
      <c r="E170" s="421"/>
      <c r="F170" s="421"/>
      <c r="G170" s="421"/>
      <c r="H170" s="421"/>
      <c r="I170" s="421"/>
      <c r="J170" s="421"/>
    </row>
    <row r="171" spans="1:10">
      <c r="A171" s="33"/>
      <c r="B171" s="33"/>
      <c r="C171" s="33"/>
      <c r="D171" s="33"/>
      <c r="E171" s="33"/>
      <c r="F171" s="33"/>
      <c r="G171" s="33"/>
      <c r="H171" s="33"/>
      <c r="I171" s="33"/>
      <c r="J171" s="33"/>
    </row>
    <row r="172" spans="1:10">
      <c r="A172" s="427" t="s">
        <v>157</v>
      </c>
      <c r="B172" s="421"/>
      <c r="C172" s="421"/>
      <c r="D172" s="421"/>
      <c r="E172" s="421"/>
      <c r="F172" s="421"/>
      <c r="G172" s="421"/>
      <c r="H172" s="421"/>
      <c r="I172" s="421"/>
      <c r="J172" s="421"/>
    </row>
    <row r="173" spans="1:10">
      <c r="A173" s="33"/>
      <c r="B173" s="33"/>
      <c r="C173" s="33"/>
      <c r="D173" s="33"/>
      <c r="E173" s="33"/>
      <c r="F173" s="33"/>
      <c r="G173" s="33"/>
      <c r="H173" s="33"/>
      <c r="I173" s="33"/>
      <c r="J173" s="33"/>
    </row>
    <row r="174" spans="1:10">
      <c r="A174" s="33" t="s">
        <v>22</v>
      </c>
      <c r="B174" s="33"/>
      <c r="C174" s="33"/>
      <c r="D174" s="33"/>
      <c r="E174" s="33"/>
      <c r="F174" s="33"/>
      <c r="G174" s="33"/>
      <c r="H174" s="33"/>
      <c r="I174" s="33"/>
      <c r="J174" s="33"/>
    </row>
    <row r="175" spans="1:10">
      <c r="A175" s="421" t="s">
        <v>158</v>
      </c>
      <c r="B175" s="421"/>
      <c r="C175" s="421"/>
      <c r="D175" s="421"/>
      <c r="E175" s="421"/>
      <c r="F175" s="421"/>
      <c r="G175" s="421"/>
      <c r="H175" s="421"/>
      <c r="I175" s="421"/>
      <c r="J175" s="421"/>
    </row>
    <row r="176" spans="1:10">
      <c r="A176" s="427" t="s">
        <v>167</v>
      </c>
      <c r="B176" s="421"/>
      <c r="C176" s="421"/>
      <c r="D176" s="421"/>
      <c r="E176" s="421"/>
      <c r="F176" s="421"/>
      <c r="G176" s="421"/>
      <c r="H176" s="421"/>
      <c r="I176" s="421"/>
      <c r="J176" s="421"/>
    </row>
    <row r="177" spans="1:10">
      <c r="A177" s="43" t="s">
        <v>15</v>
      </c>
      <c r="B177" s="33"/>
      <c r="C177" s="33"/>
      <c r="D177" s="33"/>
      <c r="E177" s="33"/>
      <c r="F177" s="33"/>
      <c r="G177" s="33"/>
      <c r="H177" s="33"/>
      <c r="I177" s="33"/>
      <c r="J177" s="33"/>
    </row>
    <row r="178" spans="1:10">
      <c r="A178" s="422" t="s">
        <v>151</v>
      </c>
      <c r="B178" s="422"/>
      <c r="C178" s="422"/>
      <c r="D178" s="33"/>
      <c r="E178" s="423">
        <v>150000</v>
      </c>
      <c r="F178" s="424"/>
      <c r="G178" s="424"/>
      <c r="H178" s="424"/>
      <c r="I178" s="33"/>
      <c r="J178" s="33"/>
    </row>
    <row r="179" spans="1:10">
      <c r="A179" s="421" t="s">
        <v>152</v>
      </c>
      <c r="B179" s="421"/>
      <c r="C179" s="421"/>
      <c r="D179" s="421"/>
      <c r="E179" s="423">
        <v>150000</v>
      </c>
      <c r="F179" s="424"/>
      <c r="G179" s="424"/>
      <c r="H179" s="424"/>
      <c r="I179" s="33"/>
      <c r="J179" s="33"/>
    </row>
    <row r="180" spans="1:10">
      <c r="A180" s="424" t="s">
        <v>144</v>
      </c>
      <c r="B180" s="424"/>
      <c r="C180" s="424"/>
      <c r="D180" s="33"/>
      <c r="E180" s="423">
        <f>SUM(E178:E179)</f>
        <v>300000</v>
      </c>
      <c r="F180" s="424"/>
      <c r="G180" s="424"/>
      <c r="H180" s="424"/>
      <c r="I180" s="33"/>
      <c r="J180" s="33"/>
    </row>
    <row r="181" spans="1:10">
      <c r="A181" s="37"/>
      <c r="B181" s="37"/>
      <c r="C181" s="37"/>
      <c r="D181" s="33"/>
      <c r="E181" s="46"/>
      <c r="F181" s="37"/>
      <c r="G181" s="37"/>
      <c r="H181" s="37"/>
      <c r="I181" s="33"/>
      <c r="J181" s="33"/>
    </row>
    <row r="182" spans="1:10">
      <c r="A182" s="434" t="s">
        <v>177</v>
      </c>
      <c r="B182" s="434"/>
      <c r="C182" s="33"/>
      <c r="D182" s="33"/>
      <c r="E182" s="33"/>
      <c r="F182" s="33"/>
      <c r="G182" s="33"/>
      <c r="H182" s="33"/>
      <c r="I182" s="33"/>
      <c r="J182" s="33"/>
    </row>
    <row r="183" spans="1:10" ht="27" customHeight="1">
      <c r="A183" s="33" t="s">
        <v>17</v>
      </c>
      <c r="B183" s="33"/>
      <c r="C183" s="435" t="s">
        <v>63</v>
      </c>
      <c r="D183" s="421"/>
      <c r="E183" s="421"/>
      <c r="F183" s="421"/>
      <c r="G183" s="421"/>
      <c r="H183" s="421"/>
      <c r="I183" s="421"/>
      <c r="J183" s="421"/>
    </row>
    <row r="184" spans="1:10">
      <c r="A184" s="33" t="s">
        <v>18</v>
      </c>
      <c r="B184" s="39"/>
      <c r="C184" s="42" t="s">
        <v>178</v>
      </c>
      <c r="D184" s="33"/>
      <c r="E184" s="33"/>
      <c r="F184" s="33"/>
      <c r="G184" s="33"/>
      <c r="H184" s="33"/>
      <c r="I184" s="33"/>
      <c r="J184" s="33"/>
    </row>
    <row r="185" spans="1:10">
      <c r="A185" s="33" t="s">
        <v>19</v>
      </c>
      <c r="B185" s="39"/>
      <c r="C185" s="42" t="s">
        <v>156</v>
      </c>
      <c r="D185" s="33"/>
      <c r="E185" s="33"/>
      <c r="F185" s="33"/>
      <c r="G185" s="33"/>
      <c r="H185" s="33"/>
      <c r="I185" s="33"/>
      <c r="J185" s="33"/>
    </row>
    <row r="186" spans="1:10">
      <c r="A186" s="33" t="s">
        <v>20</v>
      </c>
      <c r="B186" s="33"/>
      <c r="C186" s="33"/>
      <c r="D186" s="427"/>
      <c r="E186" s="421"/>
      <c r="F186" s="421"/>
      <c r="G186" s="421"/>
      <c r="H186" s="421"/>
      <c r="I186" s="421"/>
      <c r="J186" s="421"/>
    </row>
    <row r="187" spans="1:10">
      <c r="A187" s="33"/>
      <c r="B187" s="33"/>
      <c r="C187" s="33"/>
      <c r="D187" s="33"/>
      <c r="E187" s="33"/>
      <c r="F187" s="33"/>
      <c r="G187" s="33"/>
      <c r="H187" s="33"/>
      <c r="I187" s="33"/>
      <c r="J187" s="33"/>
    </row>
    <row r="188" spans="1:10">
      <c r="A188" s="427" t="s">
        <v>157</v>
      </c>
      <c r="B188" s="421"/>
      <c r="C188" s="421"/>
      <c r="D188" s="421"/>
      <c r="E188" s="421"/>
      <c r="F188" s="421"/>
      <c r="G188" s="421"/>
      <c r="H188" s="421"/>
      <c r="I188" s="421"/>
      <c r="J188" s="421"/>
    </row>
    <row r="189" spans="1:10">
      <c r="A189" s="33"/>
      <c r="B189" s="33"/>
      <c r="C189" s="33"/>
      <c r="D189" s="33"/>
      <c r="E189" s="33"/>
      <c r="F189" s="33"/>
      <c r="G189" s="33"/>
      <c r="H189" s="33"/>
      <c r="I189" s="33"/>
      <c r="J189" s="33"/>
    </row>
    <row r="190" spans="1:10">
      <c r="A190" s="33" t="s">
        <v>22</v>
      </c>
      <c r="B190" s="33"/>
      <c r="C190" s="33"/>
      <c r="D190" s="33"/>
      <c r="E190" s="33"/>
      <c r="F190" s="33"/>
      <c r="G190" s="33"/>
      <c r="H190" s="33"/>
      <c r="I190" s="33"/>
      <c r="J190" s="33"/>
    </row>
    <row r="191" spans="1:10">
      <c r="A191" s="421" t="s">
        <v>158</v>
      </c>
      <c r="B191" s="421"/>
      <c r="C191" s="421"/>
      <c r="D191" s="421"/>
      <c r="E191" s="421"/>
      <c r="F191" s="421"/>
      <c r="G191" s="421"/>
      <c r="H191" s="421"/>
      <c r="I191" s="421"/>
      <c r="J191" s="421"/>
    </row>
    <row r="192" spans="1:10">
      <c r="A192" s="427" t="s">
        <v>167</v>
      </c>
      <c r="B192" s="421"/>
      <c r="C192" s="421"/>
      <c r="D192" s="421"/>
      <c r="E192" s="421"/>
      <c r="F192" s="421"/>
      <c r="G192" s="421"/>
      <c r="H192" s="421"/>
      <c r="I192" s="421"/>
      <c r="J192" s="421"/>
    </row>
    <row r="193" spans="1:10">
      <c r="A193" s="43" t="s">
        <v>15</v>
      </c>
      <c r="B193" s="33"/>
      <c r="C193" s="33"/>
      <c r="D193" s="33"/>
      <c r="E193" s="33"/>
      <c r="F193" s="33"/>
      <c r="G193" s="33"/>
      <c r="H193" s="33"/>
      <c r="I193" s="33"/>
      <c r="J193" s="33"/>
    </row>
    <row r="194" spans="1:10">
      <c r="A194" s="422" t="s">
        <v>151</v>
      </c>
      <c r="B194" s="422"/>
      <c r="C194" s="422"/>
      <c r="D194" s="33"/>
      <c r="E194" s="423">
        <v>6150</v>
      </c>
      <c r="F194" s="424"/>
      <c r="G194" s="424"/>
      <c r="H194" s="424"/>
      <c r="I194" s="33"/>
      <c r="J194" s="33"/>
    </row>
    <row r="195" spans="1:10">
      <c r="A195" s="424" t="s">
        <v>144</v>
      </c>
      <c r="B195" s="424"/>
      <c r="C195" s="424"/>
      <c r="D195" s="33"/>
      <c r="E195" s="423">
        <f>SUM(E194:E194)</f>
        <v>6150</v>
      </c>
      <c r="F195" s="424"/>
      <c r="G195" s="424"/>
      <c r="H195" s="424"/>
      <c r="I195" s="33"/>
      <c r="J195" s="33"/>
    </row>
    <row r="196" spans="1:10">
      <c r="A196" s="37"/>
      <c r="B196" s="37"/>
      <c r="C196" s="37"/>
      <c r="D196" s="33"/>
      <c r="E196" s="46"/>
      <c r="F196" s="37"/>
      <c r="G196" s="37"/>
      <c r="H196" s="37"/>
      <c r="I196" s="33"/>
      <c r="J196" s="33"/>
    </row>
    <row r="197" spans="1:10">
      <c r="A197" s="434" t="s">
        <v>179</v>
      </c>
      <c r="B197" s="434"/>
      <c r="C197" s="33"/>
      <c r="D197" s="33"/>
      <c r="E197" s="33"/>
      <c r="F197" s="33"/>
      <c r="G197" s="33"/>
      <c r="H197" s="33"/>
      <c r="I197" s="33"/>
      <c r="J197" s="33"/>
    </row>
    <row r="198" spans="1:10" ht="26.25" customHeight="1">
      <c r="A198" s="33" t="s">
        <v>17</v>
      </c>
      <c r="B198" s="33"/>
      <c r="C198" s="435" t="s">
        <v>180</v>
      </c>
      <c r="D198" s="434"/>
      <c r="E198" s="434"/>
      <c r="F198" s="434"/>
      <c r="G198" s="434"/>
      <c r="H198" s="434"/>
      <c r="I198" s="434"/>
      <c r="J198" s="434"/>
    </row>
    <row r="199" spans="1:10">
      <c r="A199" s="33" t="s">
        <v>18</v>
      </c>
      <c r="B199" s="33"/>
      <c r="C199" s="42" t="s">
        <v>146</v>
      </c>
      <c r="D199" s="33"/>
      <c r="E199" s="33"/>
      <c r="F199" s="33"/>
      <c r="G199" s="33"/>
      <c r="H199" s="33"/>
      <c r="I199" s="33"/>
      <c r="J199" s="33"/>
    </row>
    <row r="200" spans="1:10">
      <c r="A200" s="33" t="s">
        <v>19</v>
      </c>
      <c r="B200" s="33"/>
      <c r="C200" s="42" t="s">
        <v>147</v>
      </c>
      <c r="D200" s="33"/>
      <c r="E200" s="33"/>
      <c r="F200" s="33"/>
      <c r="G200" s="33"/>
      <c r="H200" s="33"/>
      <c r="I200" s="33"/>
      <c r="J200" s="33"/>
    </row>
    <row r="201" spans="1:10" ht="25.5" customHeight="1">
      <c r="A201" s="33" t="s">
        <v>20</v>
      </c>
      <c r="B201" s="33"/>
      <c r="C201" s="33"/>
      <c r="D201" s="427" t="s">
        <v>181</v>
      </c>
      <c r="E201" s="421"/>
      <c r="F201" s="421"/>
      <c r="G201" s="421"/>
      <c r="H201" s="421"/>
      <c r="I201" s="421"/>
      <c r="J201" s="421"/>
    </row>
    <row r="202" spans="1:10">
      <c r="A202" s="33"/>
      <c r="B202" s="33"/>
      <c r="C202" s="33"/>
      <c r="D202" s="33"/>
      <c r="E202" s="33"/>
      <c r="F202" s="33"/>
      <c r="G202" s="33"/>
      <c r="H202" s="33"/>
      <c r="I202" s="33"/>
      <c r="J202" s="33"/>
    </row>
    <row r="203" spans="1:10" ht="12" customHeight="1">
      <c r="A203" s="427" t="s">
        <v>137</v>
      </c>
      <c r="B203" s="421"/>
      <c r="C203" s="421"/>
      <c r="D203" s="421"/>
      <c r="E203" s="421"/>
      <c r="F203" s="421"/>
      <c r="G203" s="421"/>
      <c r="H203" s="421"/>
      <c r="I203" s="421"/>
      <c r="J203" s="421"/>
    </row>
    <row r="204" spans="1:10">
      <c r="A204" s="33"/>
      <c r="B204" s="33"/>
      <c r="C204" s="33"/>
      <c r="D204" s="33"/>
      <c r="E204" s="33"/>
      <c r="F204" s="33"/>
      <c r="G204" s="33"/>
      <c r="H204" s="33"/>
      <c r="I204" s="33"/>
      <c r="J204" s="33"/>
    </row>
    <row r="205" spans="1:10">
      <c r="A205" s="33" t="s">
        <v>22</v>
      </c>
      <c r="B205" s="33"/>
      <c r="C205" s="33"/>
      <c r="D205" s="33"/>
      <c r="E205" s="33"/>
      <c r="F205" s="33"/>
      <c r="G205" s="33"/>
      <c r="H205" s="33"/>
      <c r="I205" s="33"/>
      <c r="J205" s="33"/>
    </row>
    <row r="206" spans="1:10">
      <c r="A206" s="421" t="s">
        <v>182</v>
      </c>
      <c r="B206" s="421"/>
      <c r="C206" s="421"/>
      <c r="D206" s="421"/>
      <c r="E206" s="421"/>
      <c r="F206" s="421"/>
      <c r="G206" s="421"/>
      <c r="H206" s="421"/>
      <c r="I206" s="421"/>
      <c r="J206" s="421"/>
    </row>
    <row r="207" spans="1:10" ht="21" customHeight="1">
      <c r="A207" s="427" t="s">
        <v>150</v>
      </c>
      <c r="B207" s="421"/>
      <c r="C207" s="421"/>
      <c r="D207" s="421"/>
      <c r="E207" s="421"/>
      <c r="F207" s="421"/>
      <c r="G207" s="421"/>
      <c r="H207" s="421"/>
      <c r="I207" s="421"/>
      <c r="J207" s="421"/>
    </row>
    <row r="208" spans="1:10">
      <c r="A208" s="43" t="s">
        <v>15</v>
      </c>
      <c r="B208" s="33"/>
      <c r="C208" s="33"/>
      <c r="D208" s="33"/>
      <c r="E208" s="33"/>
      <c r="F208" s="33"/>
      <c r="G208" s="33"/>
      <c r="H208" s="33"/>
      <c r="I208" s="33"/>
      <c r="J208" s="33"/>
    </row>
    <row r="209" spans="1:10">
      <c r="A209" s="421" t="s">
        <v>151</v>
      </c>
      <c r="B209" s="421"/>
      <c r="C209" s="421"/>
      <c r="D209" s="421"/>
      <c r="E209" s="423">
        <v>975000</v>
      </c>
      <c r="F209" s="424"/>
      <c r="G209" s="424"/>
      <c r="H209" s="424"/>
      <c r="I209" s="33"/>
      <c r="J209" s="33"/>
    </row>
    <row r="210" spans="1:10">
      <c r="A210" s="421" t="s">
        <v>183</v>
      </c>
      <c r="B210" s="421"/>
      <c r="C210" s="421"/>
      <c r="D210" s="421"/>
      <c r="E210" s="423">
        <v>975000</v>
      </c>
      <c r="F210" s="424"/>
      <c r="G210" s="424"/>
      <c r="H210" s="424"/>
      <c r="I210" s="33"/>
      <c r="J210" s="33"/>
    </row>
    <row r="211" spans="1:10">
      <c r="A211" s="422" t="s">
        <v>184</v>
      </c>
      <c r="B211" s="422"/>
      <c r="C211" s="422"/>
      <c r="D211" s="33"/>
      <c r="E211" s="423">
        <v>1650000</v>
      </c>
      <c r="F211" s="424"/>
      <c r="G211" s="424"/>
      <c r="H211" s="424"/>
      <c r="I211" s="33"/>
      <c r="J211" s="33"/>
    </row>
    <row r="212" spans="1:10">
      <c r="A212" s="424" t="s">
        <v>144</v>
      </c>
      <c r="B212" s="424"/>
      <c r="C212" s="424"/>
      <c r="D212" s="33"/>
      <c r="E212" s="423">
        <f>E209+E210+E211</f>
        <v>3600000</v>
      </c>
      <c r="F212" s="424"/>
      <c r="G212" s="424"/>
      <c r="H212" s="424"/>
      <c r="I212" s="33"/>
      <c r="J212" s="33"/>
    </row>
    <row r="213" spans="1:10">
      <c r="A213" s="39"/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1:10">
      <c r="A214" s="39"/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>
      <c r="A215" s="434" t="s">
        <v>185</v>
      </c>
      <c r="B215" s="434"/>
      <c r="C215" s="33"/>
      <c r="D215" s="33"/>
      <c r="E215" s="33"/>
      <c r="F215" s="33"/>
      <c r="G215" s="33"/>
      <c r="H215" s="33"/>
      <c r="I215" s="33"/>
      <c r="J215" s="33"/>
    </row>
    <row r="216" spans="1:10" ht="42" customHeight="1">
      <c r="A216" s="33" t="s">
        <v>17</v>
      </c>
      <c r="B216" s="33"/>
      <c r="C216" s="435" t="s">
        <v>186</v>
      </c>
      <c r="D216" s="434"/>
      <c r="E216" s="434"/>
      <c r="F216" s="434"/>
      <c r="G216" s="434"/>
      <c r="H216" s="434"/>
      <c r="I216" s="434"/>
      <c r="J216" s="434"/>
    </row>
    <row r="217" spans="1:10">
      <c r="A217" s="33" t="s">
        <v>18</v>
      </c>
      <c r="B217" s="33"/>
      <c r="C217" s="42" t="s">
        <v>165</v>
      </c>
      <c r="D217" s="33"/>
      <c r="E217" s="33"/>
      <c r="F217" s="33"/>
      <c r="G217" s="33"/>
      <c r="H217" s="33"/>
      <c r="I217" s="33"/>
      <c r="J217" s="33"/>
    </row>
    <row r="218" spans="1:10">
      <c r="A218" s="33" t="s">
        <v>19</v>
      </c>
      <c r="B218" s="33"/>
      <c r="C218" s="42" t="s">
        <v>147</v>
      </c>
      <c r="D218" s="33"/>
      <c r="E218" s="33"/>
      <c r="F218" s="33"/>
      <c r="G218" s="33"/>
      <c r="H218" s="33"/>
      <c r="I218" s="33"/>
      <c r="J218" s="33"/>
    </row>
    <row r="219" spans="1:10">
      <c r="A219" s="33" t="s">
        <v>20</v>
      </c>
      <c r="B219" s="33"/>
      <c r="C219" s="33"/>
      <c r="D219" s="427" t="s">
        <v>49</v>
      </c>
      <c r="E219" s="421"/>
      <c r="F219" s="421"/>
      <c r="G219" s="421"/>
      <c r="H219" s="421"/>
      <c r="I219" s="421"/>
      <c r="J219" s="421"/>
    </row>
    <row r="220" spans="1:10">
      <c r="A220" s="33"/>
      <c r="B220" s="33"/>
      <c r="C220" s="33"/>
      <c r="D220" s="33"/>
      <c r="E220" s="33"/>
      <c r="F220" s="33"/>
      <c r="G220" s="33"/>
      <c r="H220" s="33"/>
      <c r="I220" s="33"/>
      <c r="J220" s="33"/>
    </row>
    <row r="221" spans="1:10" ht="27" customHeight="1">
      <c r="A221" s="427" t="s">
        <v>157</v>
      </c>
      <c r="B221" s="421"/>
      <c r="C221" s="421"/>
      <c r="D221" s="421"/>
      <c r="E221" s="421"/>
      <c r="F221" s="421"/>
      <c r="G221" s="421"/>
      <c r="H221" s="421"/>
      <c r="I221" s="421"/>
      <c r="J221" s="421"/>
    </row>
    <row r="222" spans="1:10">
      <c r="A222" s="33"/>
      <c r="B222" s="33"/>
      <c r="C222" s="33"/>
      <c r="D222" s="33"/>
      <c r="E222" s="33"/>
      <c r="F222" s="33"/>
      <c r="G222" s="33"/>
      <c r="H222" s="33"/>
      <c r="I222" s="33"/>
      <c r="J222" s="33"/>
    </row>
    <row r="223" spans="1:10">
      <c r="A223" s="33" t="s">
        <v>22</v>
      </c>
      <c r="B223" s="33"/>
      <c r="C223" s="33"/>
      <c r="D223" s="33"/>
      <c r="E223" s="33"/>
      <c r="F223" s="33"/>
      <c r="G223" s="33"/>
      <c r="H223" s="33"/>
      <c r="I223" s="33"/>
      <c r="J223" s="33"/>
    </row>
    <row r="224" spans="1:10">
      <c r="A224" s="421" t="s">
        <v>158</v>
      </c>
      <c r="B224" s="421"/>
      <c r="C224" s="421"/>
      <c r="D224" s="421"/>
      <c r="E224" s="421"/>
      <c r="F224" s="421"/>
      <c r="G224" s="421"/>
      <c r="H224" s="421"/>
      <c r="I224" s="421"/>
      <c r="J224" s="421"/>
    </row>
    <row r="225" spans="1:10">
      <c r="A225" s="427" t="s">
        <v>167</v>
      </c>
      <c r="B225" s="421"/>
      <c r="C225" s="421"/>
      <c r="D225" s="421"/>
      <c r="E225" s="421"/>
      <c r="F225" s="421"/>
      <c r="G225" s="421"/>
      <c r="H225" s="421"/>
      <c r="I225" s="421"/>
      <c r="J225" s="421"/>
    </row>
    <row r="226" spans="1:10">
      <c r="A226" s="43" t="s">
        <v>15</v>
      </c>
      <c r="B226" s="33"/>
      <c r="C226" s="33"/>
      <c r="D226" s="33"/>
      <c r="E226" s="33"/>
      <c r="F226" s="33"/>
      <c r="G226" s="33"/>
      <c r="H226" s="33"/>
      <c r="I226" s="33"/>
      <c r="J226" s="33"/>
    </row>
    <row r="227" spans="1:10">
      <c r="A227" s="421" t="s">
        <v>151</v>
      </c>
      <c r="B227" s="421"/>
      <c r="C227" s="421"/>
      <c r="D227" s="421"/>
      <c r="E227" s="423">
        <v>150000</v>
      </c>
      <c r="F227" s="424"/>
      <c r="G227" s="424"/>
      <c r="H227" s="424"/>
      <c r="I227" s="33"/>
      <c r="J227" s="33"/>
    </row>
    <row r="228" spans="1:10">
      <c r="A228" s="421" t="s">
        <v>183</v>
      </c>
      <c r="B228" s="421"/>
      <c r="C228" s="421"/>
      <c r="D228" s="421"/>
      <c r="E228" s="423">
        <v>150000</v>
      </c>
      <c r="F228" s="424"/>
      <c r="G228" s="424"/>
      <c r="H228" s="424"/>
      <c r="I228" s="33"/>
      <c r="J228" s="33"/>
    </row>
    <row r="229" spans="1:10">
      <c r="A229" s="424" t="s">
        <v>144</v>
      </c>
      <c r="B229" s="424"/>
      <c r="C229" s="424"/>
      <c r="D229" s="33"/>
      <c r="E229" s="423">
        <f>SUM(E227:E228)</f>
        <v>300000</v>
      </c>
      <c r="F229" s="424"/>
      <c r="G229" s="424"/>
      <c r="H229" s="424"/>
      <c r="I229" s="33"/>
      <c r="J229" s="33"/>
    </row>
    <row r="230" spans="1:10">
      <c r="A230" s="38"/>
      <c r="B230" s="38"/>
      <c r="C230" s="38"/>
      <c r="D230" s="39"/>
      <c r="E230" s="47"/>
      <c r="F230" s="38"/>
      <c r="G230" s="38"/>
      <c r="H230" s="38"/>
      <c r="I230" s="39"/>
      <c r="J230" s="39"/>
    </row>
    <row r="231" spans="1:10">
      <c r="A231" s="434" t="s">
        <v>187</v>
      </c>
      <c r="B231" s="434"/>
      <c r="C231" s="33"/>
      <c r="D231" s="33"/>
      <c r="E231" s="33"/>
      <c r="F231" s="33"/>
      <c r="G231" s="33"/>
      <c r="H231" s="33"/>
      <c r="I231" s="33"/>
      <c r="J231" s="33"/>
    </row>
    <row r="232" spans="1:10" ht="26.25" customHeight="1">
      <c r="A232" s="33" t="s">
        <v>17</v>
      </c>
      <c r="B232" s="33"/>
      <c r="C232" s="435" t="s">
        <v>65</v>
      </c>
      <c r="D232" s="434"/>
      <c r="E232" s="434"/>
      <c r="F232" s="434"/>
      <c r="G232" s="434"/>
      <c r="H232" s="434"/>
      <c r="I232" s="434"/>
      <c r="J232" s="434"/>
    </row>
    <row r="233" spans="1:10">
      <c r="A233" s="33" t="s">
        <v>18</v>
      </c>
      <c r="B233" s="33"/>
      <c r="C233" s="42" t="s">
        <v>146</v>
      </c>
      <c r="D233" s="33"/>
      <c r="E233" s="33"/>
      <c r="F233" s="33"/>
      <c r="G233" s="33"/>
      <c r="H233" s="33"/>
      <c r="I233" s="33"/>
      <c r="J233" s="33"/>
    </row>
    <row r="234" spans="1:10">
      <c r="A234" s="33" t="s">
        <v>19</v>
      </c>
      <c r="B234" s="33"/>
      <c r="C234" s="42" t="s">
        <v>188</v>
      </c>
      <c r="D234" s="39"/>
      <c r="E234" s="39"/>
      <c r="F234" s="39"/>
      <c r="G234" s="39"/>
      <c r="H234" s="39"/>
      <c r="I234" s="39"/>
      <c r="J234" s="39"/>
    </row>
    <row r="235" spans="1:10" ht="42" customHeight="1">
      <c r="A235" s="33" t="s">
        <v>20</v>
      </c>
      <c r="B235" s="33"/>
      <c r="C235" s="33"/>
      <c r="D235" s="427" t="s">
        <v>189</v>
      </c>
      <c r="E235" s="421"/>
      <c r="F235" s="421"/>
      <c r="G235" s="421"/>
      <c r="H235" s="421"/>
      <c r="I235" s="421"/>
      <c r="J235" s="421"/>
    </row>
    <row r="236" spans="1:10">
      <c r="A236" s="33"/>
      <c r="B236" s="33"/>
      <c r="C236" s="33"/>
      <c r="D236" s="33"/>
      <c r="E236" s="33"/>
      <c r="F236" s="33"/>
      <c r="G236" s="33"/>
      <c r="H236" s="33"/>
      <c r="I236" s="33"/>
      <c r="J236" s="33"/>
    </row>
    <row r="237" spans="1:10" ht="16.5" customHeight="1">
      <c r="A237" s="427" t="s">
        <v>137</v>
      </c>
      <c r="B237" s="421"/>
      <c r="C237" s="421"/>
      <c r="D237" s="421"/>
      <c r="E237" s="421"/>
      <c r="F237" s="421"/>
      <c r="G237" s="421"/>
      <c r="H237" s="421"/>
      <c r="I237" s="421"/>
      <c r="J237" s="421"/>
    </row>
    <row r="238" spans="1:10">
      <c r="A238" s="33"/>
      <c r="B238" s="33"/>
      <c r="C238" s="33"/>
      <c r="D238" s="33"/>
      <c r="E238" s="33"/>
      <c r="F238" s="33"/>
      <c r="G238" s="33"/>
      <c r="H238" s="33"/>
      <c r="I238" s="33"/>
      <c r="J238" s="33"/>
    </row>
    <row r="239" spans="1:10">
      <c r="A239" s="33" t="s">
        <v>22</v>
      </c>
      <c r="B239" s="33"/>
      <c r="C239" s="33"/>
      <c r="D239" s="33"/>
      <c r="E239" s="33"/>
      <c r="F239" s="33"/>
      <c r="G239" s="33"/>
      <c r="H239" s="33"/>
      <c r="I239" s="33"/>
      <c r="J239" s="33"/>
    </row>
    <row r="240" spans="1:10">
      <c r="A240" s="421" t="s">
        <v>190</v>
      </c>
      <c r="B240" s="421"/>
      <c r="C240" s="421"/>
      <c r="D240" s="421"/>
      <c r="E240" s="421"/>
      <c r="F240" s="421"/>
      <c r="G240" s="421"/>
      <c r="H240" s="421"/>
      <c r="I240" s="421"/>
      <c r="J240" s="421"/>
    </row>
    <row r="241" spans="1:10" ht="30" customHeight="1">
      <c r="A241" s="427" t="s">
        <v>139</v>
      </c>
      <c r="B241" s="421"/>
      <c r="C241" s="421"/>
      <c r="D241" s="421"/>
      <c r="E241" s="421"/>
      <c r="F241" s="421"/>
      <c r="G241" s="421"/>
      <c r="H241" s="421"/>
      <c r="I241" s="421"/>
      <c r="J241" s="421"/>
    </row>
    <row r="242" spans="1:10">
      <c r="A242" s="43" t="s">
        <v>15</v>
      </c>
      <c r="B242" s="33"/>
      <c r="C242" s="33"/>
      <c r="D242" s="33"/>
      <c r="E242" s="33"/>
      <c r="F242" s="33"/>
      <c r="G242" s="33"/>
      <c r="H242" s="33"/>
      <c r="I242" s="39"/>
      <c r="J242" s="39"/>
    </row>
    <row r="243" spans="1:10">
      <c r="A243" s="421" t="s">
        <v>151</v>
      </c>
      <c r="B243" s="421"/>
      <c r="C243" s="421"/>
      <c r="D243" s="421"/>
      <c r="E243" s="423">
        <v>817086.78</v>
      </c>
      <c r="F243" s="424"/>
      <c r="G243" s="424"/>
      <c r="H243" s="424"/>
      <c r="I243" s="39"/>
      <c r="J243" s="39"/>
    </row>
    <row r="244" spans="1:10">
      <c r="A244" s="422" t="s">
        <v>191</v>
      </c>
      <c r="B244" s="422"/>
      <c r="C244" s="422"/>
      <c r="D244" s="33"/>
      <c r="E244" s="423">
        <v>817086.78</v>
      </c>
      <c r="F244" s="424"/>
      <c r="G244" s="424"/>
      <c r="H244" s="424"/>
      <c r="I244" s="39"/>
      <c r="J244" s="39"/>
    </row>
    <row r="245" spans="1:10">
      <c r="A245" s="422" t="s">
        <v>192</v>
      </c>
      <c r="B245" s="422"/>
      <c r="C245" s="422"/>
      <c r="D245" s="33"/>
      <c r="E245" s="423">
        <v>235000</v>
      </c>
      <c r="F245" s="424"/>
      <c r="G245" s="424"/>
      <c r="H245" s="424"/>
      <c r="I245" s="39"/>
      <c r="J245" s="39"/>
    </row>
    <row r="246" spans="1:10">
      <c r="A246" s="421" t="s">
        <v>193</v>
      </c>
      <c r="B246" s="421"/>
      <c r="C246" s="421"/>
      <c r="D246" s="33"/>
      <c r="E246" s="423">
        <v>500000</v>
      </c>
      <c r="F246" s="424"/>
      <c r="G246" s="424"/>
      <c r="H246" s="424"/>
      <c r="I246" s="39"/>
      <c r="J246" s="39"/>
    </row>
    <row r="247" spans="1:10">
      <c r="A247" s="421" t="s">
        <v>194</v>
      </c>
      <c r="B247" s="421"/>
      <c r="C247" s="421"/>
      <c r="D247" s="33"/>
      <c r="E247" s="423">
        <v>2384173.56</v>
      </c>
      <c r="F247" s="424"/>
      <c r="G247" s="424"/>
      <c r="H247" s="424"/>
      <c r="I247" s="39"/>
      <c r="J247" s="39"/>
    </row>
    <row r="248" spans="1:10">
      <c r="A248" s="424" t="s">
        <v>144</v>
      </c>
      <c r="B248" s="424"/>
      <c r="C248" s="424"/>
      <c r="D248" s="33"/>
      <c r="E248" s="423">
        <f>E243+E244+E245+E246+E247</f>
        <v>4753347.12</v>
      </c>
      <c r="F248" s="424"/>
      <c r="G248" s="424"/>
      <c r="H248" s="424"/>
      <c r="I248" s="39"/>
      <c r="J248" s="39"/>
    </row>
    <row r="249" spans="1:10">
      <c r="A249" s="38"/>
      <c r="B249" s="38"/>
      <c r="C249" s="38"/>
      <c r="D249" s="39"/>
      <c r="E249" s="47"/>
      <c r="F249" s="38"/>
      <c r="G249" s="38"/>
      <c r="H249" s="38"/>
      <c r="I249" s="39"/>
      <c r="J249" s="39"/>
    </row>
    <row r="250" spans="1:10">
      <c r="A250" s="434" t="s">
        <v>195</v>
      </c>
      <c r="B250" s="434"/>
      <c r="C250" s="33"/>
      <c r="D250" s="33"/>
      <c r="E250" s="33"/>
      <c r="F250" s="33"/>
      <c r="G250" s="33"/>
      <c r="H250" s="33"/>
      <c r="I250" s="33"/>
      <c r="J250" s="33"/>
    </row>
    <row r="251" spans="1:10" ht="28.5" customHeight="1">
      <c r="A251" s="33" t="s">
        <v>17</v>
      </c>
      <c r="B251" s="33"/>
      <c r="C251" s="435" t="s">
        <v>66</v>
      </c>
      <c r="D251" s="421"/>
      <c r="E251" s="421"/>
      <c r="F251" s="421"/>
      <c r="G251" s="421"/>
      <c r="H251" s="421"/>
      <c r="I251" s="421"/>
      <c r="J251" s="421"/>
    </row>
    <row r="252" spans="1:10">
      <c r="A252" s="33" t="s">
        <v>18</v>
      </c>
      <c r="B252" s="33"/>
      <c r="C252" s="42" t="s">
        <v>134</v>
      </c>
      <c r="D252" s="33"/>
      <c r="E252" s="33"/>
      <c r="F252" s="33"/>
      <c r="G252" s="33"/>
      <c r="H252" s="33"/>
      <c r="I252" s="33"/>
      <c r="J252" s="33"/>
    </row>
    <row r="253" spans="1:10">
      <c r="A253" s="33" t="s">
        <v>19</v>
      </c>
      <c r="B253" s="33"/>
      <c r="C253" s="42" t="s">
        <v>166</v>
      </c>
      <c r="D253" s="39"/>
      <c r="E253" s="39"/>
      <c r="F253" s="39"/>
      <c r="G253" s="39"/>
      <c r="H253" s="39"/>
      <c r="I253" s="39"/>
      <c r="J253" s="39"/>
    </row>
    <row r="254" spans="1:10" ht="29.25" customHeight="1">
      <c r="A254" s="33" t="s">
        <v>20</v>
      </c>
      <c r="B254" s="33"/>
      <c r="C254" s="33"/>
      <c r="D254" s="427" t="s">
        <v>196</v>
      </c>
      <c r="E254" s="421"/>
      <c r="F254" s="421"/>
      <c r="G254" s="421"/>
      <c r="H254" s="421"/>
      <c r="I254" s="421"/>
      <c r="J254" s="421"/>
    </row>
    <row r="255" spans="1:10">
      <c r="A255" s="33"/>
      <c r="B255" s="33"/>
      <c r="C255" s="33"/>
      <c r="D255" s="33"/>
      <c r="E255" s="33"/>
      <c r="F255" s="33"/>
      <c r="G255" s="33"/>
      <c r="H255" s="33"/>
      <c r="I255" s="33"/>
      <c r="J255" s="33"/>
    </row>
    <row r="256" spans="1:10">
      <c r="A256" s="427" t="s">
        <v>137</v>
      </c>
      <c r="B256" s="421"/>
      <c r="C256" s="421"/>
      <c r="D256" s="421"/>
      <c r="E256" s="421"/>
      <c r="F256" s="421"/>
      <c r="G256" s="421"/>
      <c r="H256" s="421"/>
      <c r="I256" s="421"/>
      <c r="J256" s="421"/>
    </row>
    <row r="257" spans="1:10">
      <c r="A257" s="33"/>
      <c r="B257" s="33"/>
      <c r="C257" s="33"/>
      <c r="D257" s="33"/>
      <c r="E257" s="33"/>
      <c r="F257" s="33"/>
      <c r="G257" s="33"/>
      <c r="H257" s="33"/>
      <c r="I257" s="33"/>
      <c r="J257" s="33"/>
    </row>
    <row r="258" spans="1:10">
      <c r="A258" s="33" t="s">
        <v>22</v>
      </c>
      <c r="B258" s="33"/>
      <c r="C258" s="33"/>
      <c r="D258" s="33"/>
      <c r="E258" s="33"/>
      <c r="F258" s="33"/>
      <c r="G258" s="33"/>
      <c r="H258" s="33"/>
      <c r="I258" s="33"/>
      <c r="J258" s="33"/>
    </row>
    <row r="259" spans="1:10">
      <c r="A259" s="421" t="s">
        <v>197</v>
      </c>
      <c r="B259" s="421"/>
      <c r="C259" s="421"/>
      <c r="D259" s="421"/>
      <c r="E259" s="421"/>
      <c r="F259" s="421"/>
      <c r="G259" s="421"/>
      <c r="H259" s="421"/>
      <c r="I259" s="421"/>
      <c r="J259" s="421"/>
    </row>
    <row r="260" spans="1:10" ht="26.25" customHeight="1">
      <c r="A260" s="427" t="s">
        <v>150</v>
      </c>
      <c r="B260" s="421"/>
      <c r="C260" s="421"/>
      <c r="D260" s="421"/>
      <c r="E260" s="421"/>
      <c r="F260" s="421"/>
      <c r="G260" s="421"/>
      <c r="H260" s="421"/>
      <c r="I260" s="421"/>
      <c r="J260" s="421"/>
    </row>
    <row r="261" spans="1:10">
      <c r="A261" s="43" t="s">
        <v>15</v>
      </c>
      <c r="B261" s="33"/>
      <c r="C261" s="33"/>
      <c r="D261" s="33"/>
      <c r="E261" s="33"/>
      <c r="F261" s="33"/>
      <c r="G261" s="33"/>
      <c r="H261" s="33"/>
      <c r="I261" s="33"/>
      <c r="J261" s="33"/>
    </row>
    <row r="262" spans="1:10">
      <c r="A262" s="421" t="s">
        <v>151</v>
      </c>
      <c r="B262" s="421"/>
      <c r="C262" s="421"/>
      <c r="D262" s="421"/>
      <c r="E262" s="423">
        <v>517786.16</v>
      </c>
      <c r="F262" s="424"/>
      <c r="G262" s="424"/>
      <c r="H262" s="424"/>
      <c r="I262" s="33"/>
      <c r="J262" s="33"/>
    </row>
    <row r="263" spans="1:10">
      <c r="A263" s="422" t="s">
        <v>191</v>
      </c>
      <c r="B263" s="422"/>
      <c r="C263" s="422"/>
      <c r="D263" s="33"/>
      <c r="E263" s="423">
        <v>517786.16</v>
      </c>
      <c r="F263" s="424"/>
      <c r="G263" s="424"/>
      <c r="H263" s="424"/>
      <c r="I263" s="33"/>
      <c r="J263" s="33"/>
    </row>
    <row r="264" spans="1:10">
      <c r="A264" s="422" t="s">
        <v>198</v>
      </c>
      <c r="B264" s="422"/>
      <c r="C264" s="422"/>
      <c r="D264" s="33"/>
      <c r="E264" s="423">
        <v>274260.44</v>
      </c>
      <c r="F264" s="424"/>
      <c r="G264" s="424"/>
      <c r="H264" s="424"/>
      <c r="I264" s="33"/>
      <c r="J264" s="33"/>
    </row>
    <row r="265" spans="1:10">
      <c r="A265" s="424" t="s">
        <v>144</v>
      </c>
      <c r="B265" s="424"/>
      <c r="C265" s="424"/>
      <c r="D265" s="33"/>
      <c r="E265" s="423">
        <f>E262+E263+E264</f>
        <v>1309832.76</v>
      </c>
      <c r="F265" s="424"/>
      <c r="G265" s="424"/>
      <c r="H265" s="424"/>
      <c r="I265" s="33"/>
      <c r="J265" s="33"/>
    </row>
    <row r="266" spans="1:10">
      <c r="A266" s="39"/>
      <c r="B266" s="39"/>
      <c r="C266" s="39"/>
      <c r="D266" s="39"/>
      <c r="E266" s="39"/>
      <c r="F266" s="39"/>
      <c r="G266" s="39"/>
      <c r="H266" s="39"/>
      <c r="I266" s="39"/>
      <c r="J266" s="39"/>
    </row>
    <row r="267" spans="1:10">
      <c r="A267" s="434" t="s">
        <v>199</v>
      </c>
      <c r="B267" s="434"/>
      <c r="C267" s="33"/>
      <c r="D267" s="33"/>
      <c r="E267" s="33"/>
      <c r="F267" s="33"/>
      <c r="G267" s="33"/>
      <c r="H267" s="33"/>
      <c r="I267" s="33"/>
      <c r="J267" s="33"/>
    </row>
    <row r="268" spans="1:10" ht="27" customHeight="1">
      <c r="A268" s="33" t="s">
        <v>17</v>
      </c>
      <c r="B268" s="33"/>
      <c r="C268" s="435" t="s">
        <v>67</v>
      </c>
      <c r="D268" s="434"/>
      <c r="E268" s="434"/>
      <c r="F268" s="434"/>
      <c r="G268" s="434"/>
      <c r="H268" s="434"/>
      <c r="I268" s="434"/>
      <c r="J268" s="434"/>
    </row>
    <row r="269" spans="1:10" ht="21" customHeight="1">
      <c r="A269" s="33" t="s">
        <v>18</v>
      </c>
      <c r="B269" s="33"/>
      <c r="C269" s="42" t="s">
        <v>146</v>
      </c>
      <c r="D269" s="39"/>
      <c r="E269" s="39"/>
      <c r="F269" s="39"/>
      <c r="G269" s="39"/>
      <c r="H269" s="39"/>
      <c r="I269" s="39"/>
      <c r="J269" s="39"/>
    </row>
    <row r="270" spans="1:10">
      <c r="A270" s="33" t="s">
        <v>19</v>
      </c>
      <c r="B270" s="33"/>
      <c r="C270" s="42" t="s">
        <v>188</v>
      </c>
      <c r="D270" s="39"/>
      <c r="E270" s="39"/>
      <c r="F270" s="39"/>
      <c r="G270" s="39"/>
      <c r="H270" s="39"/>
      <c r="I270" s="39"/>
      <c r="J270" s="39"/>
    </row>
    <row r="271" spans="1:10" ht="24" customHeight="1">
      <c r="A271" s="33" t="s">
        <v>20</v>
      </c>
      <c r="B271" s="33"/>
      <c r="C271" s="33"/>
      <c r="D271" s="427" t="s">
        <v>200</v>
      </c>
      <c r="E271" s="421"/>
      <c r="F271" s="421"/>
      <c r="G271" s="421"/>
      <c r="H271" s="421"/>
      <c r="I271" s="421"/>
      <c r="J271" s="421"/>
    </row>
    <row r="272" spans="1:10">
      <c r="A272" s="33"/>
      <c r="B272" s="33"/>
      <c r="C272" s="33"/>
      <c r="D272" s="33"/>
      <c r="E272" s="33"/>
      <c r="F272" s="33"/>
      <c r="G272" s="33"/>
      <c r="H272" s="33"/>
      <c r="I272" s="33"/>
      <c r="J272" s="33"/>
    </row>
    <row r="273" spans="1:10" ht="13.5" customHeight="1">
      <c r="A273" s="427" t="s">
        <v>201</v>
      </c>
      <c r="B273" s="421"/>
      <c r="C273" s="421"/>
      <c r="D273" s="421"/>
      <c r="E273" s="421"/>
      <c r="F273" s="421"/>
      <c r="G273" s="421"/>
      <c r="H273" s="421"/>
      <c r="I273" s="421"/>
      <c r="J273" s="421"/>
    </row>
    <row r="274" spans="1:10">
      <c r="A274" s="33"/>
      <c r="B274" s="33"/>
      <c r="C274" s="33"/>
      <c r="D274" s="33"/>
      <c r="E274" s="33"/>
      <c r="F274" s="33"/>
      <c r="G274" s="33"/>
      <c r="H274" s="33"/>
      <c r="I274" s="33"/>
      <c r="J274" s="33"/>
    </row>
    <row r="275" spans="1:10">
      <c r="A275" s="33" t="s">
        <v>22</v>
      </c>
      <c r="B275" s="33"/>
      <c r="C275" s="33"/>
      <c r="D275" s="33"/>
      <c r="E275" s="33"/>
      <c r="F275" s="33"/>
      <c r="G275" s="33"/>
      <c r="H275" s="33"/>
      <c r="I275" s="33"/>
      <c r="J275" s="33"/>
    </row>
    <row r="276" spans="1:10">
      <c r="A276" s="421" t="s">
        <v>202</v>
      </c>
      <c r="B276" s="421"/>
      <c r="C276" s="421"/>
      <c r="D276" s="421"/>
      <c r="E276" s="421"/>
      <c r="F276" s="421"/>
      <c r="G276" s="421"/>
      <c r="H276" s="421"/>
      <c r="I276" s="421"/>
      <c r="J276" s="421"/>
    </row>
    <row r="277" spans="1:10">
      <c r="A277" s="427" t="s">
        <v>159</v>
      </c>
      <c r="B277" s="421"/>
      <c r="C277" s="421"/>
      <c r="D277" s="421"/>
      <c r="E277" s="421"/>
      <c r="F277" s="421"/>
      <c r="G277" s="421"/>
      <c r="H277" s="421"/>
      <c r="I277" s="421"/>
      <c r="J277" s="421"/>
    </row>
    <row r="278" spans="1:10">
      <c r="A278" s="43" t="s">
        <v>15</v>
      </c>
      <c r="B278" s="33"/>
      <c r="C278" s="33"/>
      <c r="D278" s="33"/>
      <c r="E278" s="33"/>
      <c r="F278" s="33"/>
      <c r="G278" s="33"/>
      <c r="H278" s="33"/>
      <c r="I278" s="39"/>
      <c r="J278" s="39"/>
    </row>
    <row r="279" spans="1:10">
      <c r="A279" s="421" t="s">
        <v>151</v>
      </c>
      <c r="B279" s="421"/>
      <c r="C279" s="421"/>
      <c r="D279" s="421"/>
      <c r="E279" s="423">
        <v>806918.98</v>
      </c>
      <c r="F279" s="424"/>
      <c r="G279" s="424"/>
      <c r="H279" s="424"/>
      <c r="I279" s="39"/>
      <c r="J279" s="39"/>
    </row>
    <row r="280" spans="1:10">
      <c r="A280" s="421" t="s">
        <v>191</v>
      </c>
      <c r="B280" s="421"/>
      <c r="C280" s="421"/>
      <c r="D280" s="421"/>
      <c r="E280" s="423">
        <v>806918.98</v>
      </c>
      <c r="F280" s="424"/>
      <c r="G280" s="424"/>
      <c r="H280" s="424"/>
      <c r="I280" s="39"/>
      <c r="J280" s="39"/>
    </row>
    <row r="281" spans="1:10">
      <c r="A281" s="421" t="s">
        <v>203</v>
      </c>
      <c r="B281" s="421"/>
      <c r="C281" s="421"/>
      <c r="D281" s="33"/>
      <c r="E281" s="423">
        <v>240000</v>
      </c>
      <c r="F281" s="424"/>
      <c r="G281" s="424"/>
      <c r="H281" s="424"/>
      <c r="I281" s="39"/>
      <c r="J281" s="39"/>
    </row>
    <row r="282" spans="1:10">
      <c r="A282" s="421" t="s">
        <v>204</v>
      </c>
      <c r="B282" s="421"/>
      <c r="C282" s="421"/>
      <c r="D282" s="33"/>
      <c r="E282" s="423">
        <v>450000</v>
      </c>
      <c r="F282" s="424"/>
      <c r="G282" s="424"/>
      <c r="H282" s="424"/>
      <c r="I282" s="39"/>
      <c r="J282" s="39"/>
    </row>
    <row r="283" spans="1:10">
      <c r="A283" s="421" t="s">
        <v>194</v>
      </c>
      <c r="B283" s="421"/>
      <c r="C283" s="421"/>
      <c r="D283" s="33"/>
      <c r="E283" s="423">
        <v>1863837.96</v>
      </c>
      <c r="F283" s="424"/>
      <c r="G283" s="424"/>
      <c r="H283" s="424"/>
      <c r="I283" s="39"/>
      <c r="J283" s="39"/>
    </row>
    <row r="284" spans="1:10">
      <c r="A284" s="424" t="s">
        <v>144</v>
      </c>
      <c r="B284" s="424"/>
      <c r="C284" s="424"/>
      <c r="D284" s="33"/>
      <c r="E284" s="423">
        <f>E279+E280+E281+E282+E283</f>
        <v>4167675.92</v>
      </c>
      <c r="F284" s="424"/>
      <c r="G284" s="424"/>
      <c r="H284" s="424"/>
      <c r="I284" s="39"/>
      <c r="J284" s="39"/>
    </row>
    <row r="285" spans="1:10">
      <c r="A285" s="39"/>
      <c r="B285" s="39"/>
      <c r="C285" s="39"/>
      <c r="D285" s="39"/>
      <c r="E285" s="39"/>
      <c r="F285" s="39"/>
      <c r="G285" s="39"/>
      <c r="H285" s="39"/>
      <c r="I285" s="39"/>
      <c r="J285" s="39"/>
    </row>
    <row r="286" spans="1:10">
      <c r="A286" s="434" t="s">
        <v>205</v>
      </c>
      <c r="B286" s="434"/>
      <c r="C286" s="33"/>
      <c r="D286" s="33"/>
      <c r="E286" s="33"/>
      <c r="F286" s="33"/>
      <c r="G286" s="33"/>
      <c r="H286" s="33"/>
      <c r="I286" s="33"/>
      <c r="J286" s="33"/>
    </row>
    <row r="287" spans="1:10" ht="27.75" customHeight="1">
      <c r="A287" s="33" t="s">
        <v>17</v>
      </c>
      <c r="B287" s="33"/>
      <c r="C287" s="435" t="s">
        <v>206</v>
      </c>
      <c r="D287" s="421"/>
      <c r="E287" s="421"/>
      <c r="F287" s="421"/>
      <c r="G287" s="421"/>
      <c r="H287" s="421"/>
      <c r="I287" s="421"/>
      <c r="J287" s="421"/>
    </row>
    <row r="288" spans="1:10">
      <c r="A288" s="33" t="s">
        <v>18</v>
      </c>
      <c r="B288" s="33"/>
      <c r="C288" s="48" t="s">
        <v>155</v>
      </c>
      <c r="D288" s="39"/>
      <c r="E288" s="39"/>
      <c r="F288" s="39"/>
      <c r="G288" s="39"/>
      <c r="H288" s="39"/>
      <c r="I288" s="39"/>
      <c r="J288" s="39"/>
    </row>
    <row r="289" spans="1:10">
      <c r="A289" s="33" t="s">
        <v>19</v>
      </c>
      <c r="B289" s="33"/>
      <c r="C289" s="48" t="s">
        <v>156</v>
      </c>
      <c r="D289" s="39"/>
      <c r="E289" s="39"/>
      <c r="F289" s="39"/>
      <c r="G289" s="39"/>
      <c r="H289" s="39"/>
      <c r="I289" s="39"/>
      <c r="J289" s="39"/>
    </row>
    <row r="290" spans="1:10" ht="13.5" customHeight="1">
      <c r="A290" s="33" t="s">
        <v>20</v>
      </c>
      <c r="B290" s="33"/>
      <c r="C290" s="33"/>
      <c r="D290" s="436"/>
      <c r="E290" s="437"/>
      <c r="F290" s="437"/>
      <c r="G290" s="437"/>
      <c r="H290" s="437"/>
      <c r="I290" s="437"/>
      <c r="J290" s="437"/>
    </row>
    <row r="291" spans="1:10">
      <c r="A291" s="33"/>
      <c r="B291" s="33"/>
      <c r="C291" s="33"/>
      <c r="D291" s="33"/>
      <c r="E291" s="33"/>
      <c r="F291" s="33"/>
      <c r="G291" s="33"/>
      <c r="H291" s="33"/>
      <c r="I291" s="33"/>
      <c r="J291" s="33"/>
    </row>
    <row r="292" spans="1:10" ht="27" customHeight="1">
      <c r="A292" s="427" t="s">
        <v>157</v>
      </c>
      <c r="B292" s="421"/>
      <c r="C292" s="421"/>
      <c r="D292" s="421"/>
      <c r="E292" s="421"/>
      <c r="F292" s="421"/>
      <c r="G292" s="421"/>
      <c r="H292" s="421"/>
      <c r="I292" s="421"/>
      <c r="J292" s="421"/>
    </row>
    <row r="293" spans="1:10">
      <c r="A293" s="33"/>
      <c r="B293" s="33"/>
      <c r="C293" s="33"/>
      <c r="D293" s="33"/>
      <c r="E293" s="33"/>
      <c r="F293" s="33"/>
      <c r="G293" s="33"/>
      <c r="H293" s="33"/>
      <c r="I293" s="33"/>
      <c r="J293" s="33"/>
    </row>
    <row r="294" spans="1:10">
      <c r="A294" s="33" t="s">
        <v>22</v>
      </c>
      <c r="B294" s="33"/>
      <c r="C294" s="33"/>
      <c r="D294" s="33"/>
      <c r="E294" s="33"/>
      <c r="F294" s="33"/>
      <c r="G294" s="33"/>
      <c r="H294" s="33"/>
      <c r="I294" s="33"/>
      <c r="J294" s="33"/>
    </row>
    <row r="295" spans="1:10">
      <c r="A295" s="421" t="s">
        <v>158</v>
      </c>
      <c r="B295" s="421"/>
      <c r="C295" s="421"/>
      <c r="D295" s="421"/>
      <c r="E295" s="421"/>
      <c r="F295" s="421"/>
      <c r="G295" s="421"/>
      <c r="H295" s="421"/>
      <c r="I295" s="421"/>
      <c r="J295" s="421"/>
    </row>
    <row r="296" spans="1:10" ht="27.75" customHeight="1">
      <c r="A296" s="427" t="s">
        <v>139</v>
      </c>
      <c r="B296" s="421"/>
      <c r="C296" s="421"/>
      <c r="D296" s="421"/>
      <c r="E296" s="421"/>
      <c r="F296" s="421"/>
      <c r="G296" s="421"/>
      <c r="H296" s="421"/>
      <c r="I296" s="421"/>
      <c r="J296" s="421"/>
    </row>
    <row r="297" spans="1:10">
      <c r="A297" s="43" t="s">
        <v>15</v>
      </c>
      <c r="B297" s="33"/>
      <c r="C297" s="33"/>
      <c r="D297" s="33"/>
      <c r="E297" s="33"/>
      <c r="F297" s="33"/>
      <c r="G297" s="33"/>
      <c r="H297" s="33"/>
      <c r="I297" s="33"/>
      <c r="J297" s="33"/>
    </row>
    <row r="298" spans="1:10">
      <c r="A298" s="422" t="s">
        <v>140</v>
      </c>
      <c r="B298" s="422"/>
      <c r="C298" s="422"/>
      <c r="D298" s="33"/>
      <c r="E298" s="423">
        <v>39360</v>
      </c>
      <c r="F298" s="424"/>
      <c r="G298" s="424"/>
      <c r="H298" s="424"/>
      <c r="I298" s="33"/>
      <c r="J298" s="33"/>
    </row>
    <row r="299" spans="1:10">
      <c r="A299" s="422" t="s">
        <v>207</v>
      </c>
      <c r="B299" s="422"/>
      <c r="C299" s="422"/>
      <c r="D299" s="33"/>
      <c r="E299" s="423">
        <v>38643.53</v>
      </c>
      <c r="F299" s="424"/>
      <c r="G299" s="424"/>
      <c r="H299" s="424"/>
      <c r="I299" s="33"/>
      <c r="J299" s="33"/>
    </row>
    <row r="300" spans="1:10">
      <c r="A300" s="421" t="s">
        <v>208</v>
      </c>
      <c r="B300" s="421"/>
      <c r="C300" s="421"/>
      <c r="D300" s="421"/>
      <c r="E300" s="423">
        <v>38643.519999999997</v>
      </c>
      <c r="F300" s="424"/>
      <c r="G300" s="424"/>
      <c r="H300" s="424"/>
      <c r="I300" s="33"/>
      <c r="J300" s="33"/>
    </row>
    <row r="301" spans="1:10">
      <c r="A301" s="424" t="s">
        <v>144</v>
      </c>
      <c r="B301" s="424"/>
      <c r="C301" s="424"/>
      <c r="D301" s="33"/>
      <c r="E301" s="423">
        <f>SUM(E298:E300)</f>
        <v>116647.04999999999</v>
      </c>
      <c r="F301" s="424"/>
      <c r="G301" s="424"/>
      <c r="H301" s="424"/>
      <c r="I301" s="33"/>
      <c r="J301" s="33"/>
    </row>
    <row r="302" spans="1:10">
      <c r="A302" s="39"/>
      <c r="B302" s="39"/>
      <c r="C302" s="39"/>
      <c r="D302" s="39"/>
      <c r="E302" s="39"/>
      <c r="F302" s="39"/>
      <c r="G302" s="39"/>
      <c r="H302" s="39"/>
      <c r="I302" s="39"/>
      <c r="J302" s="39"/>
    </row>
    <row r="303" spans="1:10">
      <c r="A303" s="434" t="s">
        <v>209</v>
      </c>
      <c r="B303" s="434"/>
      <c r="C303" s="33"/>
      <c r="D303" s="33"/>
      <c r="E303" s="33"/>
      <c r="F303" s="33"/>
      <c r="G303" s="33"/>
      <c r="H303" s="33"/>
      <c r="I303" s="33"/>
      <c r="J303" s="33"/>
    </row>
    <row r="304" spans="1:10" ht="32.25" customHeight="1">
      <c r="A304" s="33" t="s">
        <v>17</v>
      </c>
      <c r="B304" s="33"/>
      <c r="C304" s="435" t="s">
        <v>210</v>
      </c>
      <c r="D304" s="421"/>
      <c r="E304" s="421"/>
      <c r="F304" s="421"/>
      <c r="G304" s="421"/>
      <c r="H304" s="421"/>
      <c r="I304" s="421"/>
      <c r="J304" s="421"/>
    </row>
    <row r="305" spans="1:10">
      <c r="A305" s="33" t="s">
        <v>18</v>
      </c>
      <c r="B305" s="33"/>
      <c r="C305" s="48" t="s">
        <v>165</v>
      </c>
      <c r="D305" s="49"/>
      <c r="E305" s="49"/>
      <c r="F305" s="49"/>
      <c r="G305" s="49"/>
      <c r="H305" s="49"/>
      <c r="I305" s="49"/>
      <c r="J305" s="49"/>
    </row>
    <row r="306" spans="1:10">
      <c r="A306" s="33" t="s">
        <v>19</v>
      </c>
      <c r="B306" s="33"/>
      <c r="C306" s="48" t="s">
        <v>147</v>
      </c>
      <c r="D306" s="49"/>
      <c r="E306" s="49"/>
      <c r="F306" s="49"/>
      <c r="G306" s="49"/>
      <c r="H306" s="49"/>
      <c r="I306" s="49"/>
      <c r="J306" s="49"/>
    </row>
    <row r="307" spans="1:10" ht="14.25" customHeight="1">
      <c r="A307" s="33" t="s">
        <v>20</v>
      </c>
      <c r="B307" s="33"/>
      <c r="C307" s="33"/>
      <c r="D307" s="436"/>
      <c r="E307" s="437"/>
      <c r="F307" s="437"/>
      <c r="G307" s="437"/>
      <c r="H307" s="437"/>
      <c r="I307" s="437"/>
      <c r="J307" s="437"/>
    </row>
    <row r="308" spans="1:10">
      <c r="A308" s="33"/>
      <c r="B308" s="33"/>
      <c r="C308" s="33"/>
      <c r="D308" s="33"/>
      <c r="E308" s="33"/>
      <c r="F308" s="33"/>
      <c r="G308" s="33"/>
      <c r="H308" s="33"/>
      <c r="I308" s="33"/>
      <c r="J308" s="33"/>
    </row>
    <row r="309" spans="1:10" ht="26.25" customHeight="1">
      <c r="A309" s="427" t="s">
        <v>157</v>
      </c>
      <c r="B309" s="421"/>
      <c r="C309" s="421"/>
      <c r="D309" s="421"/>
      <c r="E309" s="421"/>
      <c r="F309" s="421"/>
      <c r="G309" s="421"/>
      <c r="H309" s="421"/>
      <c r="I309" s="421"/>
      <c r="J309" s="421"/>
    </row>
    <row r="310" spans="1:10">
      <c r="A310" s="33"/>
      <c r="B310" s="33"/>
      <c r="C310" s="33"/>
      <c r="D310" s="33"/>
      <c r="E310" s="33"/>
      <c r="F310" s="33"/>
      <c r="G310" s="33"/>
      <c r="H310" s="33"/>
      <c r="I310" s="33"/>
      <c r="J310" s="33"/>
    </row>
    <row r="311" spans="1:10">
      <c r="A311" s="33" t="s">
        <v>22</v>
      </c>
      <c r="B311" s="33"/>
      <c r="C311" s="33"/>
      <c r="D311" s="33"/>
      <c r="E311" s="33"/>
      <c r="F311" s="33"/>
      <c r="G311" s="33"/>
      <c r="H311" s="33"/>
      <c r="I311" s="33"/>
      <c r="J311" s="33"/>
    </row>
    <row r="312" spans="1:10">
      <c r="A312" s="421" t="s">
        <v>158</v>
      </c>
      <c r="B312" s="421"/>
      <c r="C312" s="421"/>
      <c r="D312" s="421"/>
      <c r="E312" s="421"/>
      <c r="F312" s="421"/>
      <c r="G312" s="421"/>
      <c r="H312" s="421"/>
      <c r="I312" s="421"/>
      <c r="J312" s="421"/>
    </row>
    <row r="313" spans="1:10" ht="13.5" customHeight="1">
      <c r="A313" s="427" t="s">
        <v>167</v>
      </c>
      <c r="B313" s="421"/>
      <c r="C313" s="421"/>
      <c r="D313" s="421"/>
      <c r="E313" s="421"/>
      <c r="F313" s="421"/>
      <c r="G313" s="421"/>
      <c r="H313" s="421"/>
      <c r="I313" s="421"/>
      <c r="J313" s="421"/>
    </row>
    <row r="314" spans="1:10">
      <c r="A314" s="43" t="s">
        <v>15</v>
      </c>
      <c r="B314" s="33"/>
      <c r="C314" s="33"/>
      <c r="D314" s="33"/>
      <c r="E314" s="33"/>
      <c r="F314" s="33"/>
      <c r="G314" s="33"/>
      <c r="H314" s="33"/>
      <c r="I314" s="39"/>
      <c r="J314" s="39"/>
    </row>
    <row r="315" spans="1:10">
      <c r="A315" s="422" t="s">
        <v>151</v>
      </c>
      <c r="B315" s="422"/>
      <c r="C315" s="422"/>
      <c r="D315" s="33"/>
      <c r="E315" s="423">
        <v>170000</v>
      </c>
      <c r="F315" s="424"/>
      <c r="G315" s="424"/>
      <c r="H315" s="424"/>
      <c r="I315" s="39"/>
      <c r="J315" s="39"/>
    </row>
    <row r="316" spans="1:10">
      <c r="A316" s="421" t="s">
        <v>191</v>
      </c>
      <c r="B316" s="421"/>
      <c r="C316" s="421"/>
      <c r="D316" s="421"/>
      <c r="E316" s="423">
        <v>170000</v>
      </c>
      <c r="F316" s="424"/>
      <c r="G316" s="424"/>
      <c r="H316" s="424"/>
      <c r="I316" s="39"/>
      <c r="J316" s="39"/>
    </row>
    <row r="317" spans="1:10">
      <c r="A317" s="424" t="s">
        <v>144</v>
      </c>
      <c r="B317" s="424"/>
      <c r="C317" s="424"/>
      <c r="D317" s="33"/>
      <c r="E317" s="423">
        <f>SUM(E315:E316)</f>
        <v>340000</v>
      </c>
      <c r="F317" s="424"/>
      <c r="G317" s="424"/>
      <c r="H317" s="424"/>
      <c r="I317" s="39"/>
      <c r="J317" s="39"/>
    </row>
    <row r="318" spans="1:10">
      <c r="A318" s="39"/>
      <c r="B318" s="39"/>
      <c r="C318" s="39"/>
      <c r="D318" s="39"/>
      <c r="E318" s="39"/>
      <c r="F318" s="39"/>
      <c r="G318" s="39"/>
      <c r="H318" s="39"/>
      <c r="I318" s="39"/>
      <c r="J318" s="39"/>
    </row>
    <row r="319" spans="1:10">
      <c r="A319" s="434" t="s">
        <v>211</v>
      </c>
      <c r="B319" s="434"/>
      <c r="C319" s="33"/>
      <c r="D319" s="33"/>
      <c r="E319" s="33"/>
      <c r="F319" s="33"/>
      <c r="G319" s="33"/>
      <c r="H319" s="33"/>
      <c r="I319" s="33"/>
      <c r="J319" s="33"/>
    </row>
    <row r="320" spans="1:10" ht="36.75" customHeight="1">
      <c r="A320" s="33" t="s">
        <v>17</v>
      </c>
      <c r="B320" s="33"/>
      <c r="C320" s="435" t="s">
        <v>212</v>
      </c>
      <c r="D320" s="434"/>
      <c r="E320" s="434"/>
      <c r="F320" s="434"/>
      <c r="G320" s="434"/>
      <c r="H320" s="434"/>
      <c r="I320" s="434"/>
      <c r="J320" s="434"/>
    </row>
    <row r="321" spans="1:10">
      <c r="A321" s="33" t="s">
        <v>18</v>
      </c>
      <c r="B321" s="33"/>
      <c r="C321" s="42" t="s">
        <v>155</v>
      </c>
      <c r="D321" s="39"/>
      <c r="E321" s="39"/>
      <c r="F321" s="39"/>
      <c r="G321" s="39"/>
      <c r="H321" s="39"/>
      <c r="I321" s="39"/>
      <c r="J321" s="39"/>
    </row>
    <row r="322" spans="1:10">
      <c r="A322" s="33" t="s">
        <v>19</v>
      </c>
      <c r="B322" s="33"/>
      <c r="C322" s="42" t="s">
        <v>165</v>
      </c>
      <c r="D322" s="39"/>
      <c r="E322" s="39"/>
      <c r="F322" s="39"/>
      <c r="G322" s="39"/>
      <c r="H322" s="39"/>
      <c r="I322" s="39"/>
      <c r="J322" s="39"/>
    </row>
    <row r="323" spans="1:10">
      <c r="A323" s="33" t="s">
        <v>20</v>
      </c>
      <c r="B323" s="33"/>
      <c r="C323" s="33"/>
      <c r="D323" s="427"/>
      <c r="E323" s="421"/>
      <c r="F323" s="421"/>
      <c r="G323" s="421"/>
      <c r="H323" s="421"/>
      <c r="I323" s="421"/>
      <c r="J323" s="421"/>
    </row>
    <row r="324" spans="1:10">
      <c r="A324" s="33"/>
      <c r="B324" s="33"/>
      <c r="C324" s="33"/>
      <c r="D324" s="33"/>
      <c r="E324" s="33"/>
      <c r="F324" s="33"/>
      <c r="G324" s="33"/>
      <c r="H324" s="33"/>
      <c r="I324" s="33"/>
      <c r="J324" s="33"/>
    </row>
    <row r="325" spans="1:10" ht="26.25" customHeight="1">
      <c r="A325" s="427" t="s">
        <v>157</v>
      </c>
      <c r="B325" s="421"/>
      <c r="C325" s="421"/>
      <c r="D325" s="421"/>
      <c r="E325" s="421"/>
      <c r="F325" s="421"/>
      <c r="G325" s="421"/>
      <c r="H325" s="421"/>
      <c r="I325" s="421"/>
      <c r="J325" s="421"/>
    </row>
    <row r="326" spans="1:10">
      <c r="A326" s="33"/>
      <c r="B326" s="33"/>
      <c r="C326" s="33"/>
      <c r="D326" s="33"/>
      <c r="E326" s="33"/>
      <c r="F326" s="33"/>
      <c r="G326" s="33"/>
      <c r="H326" s="33"/>
      <c r="I326" s="33"/>
      <c r="J326" s="33"/>
    </row>
    <row r="327" spans="1:10">
      <c r="A327" s="33" t="s">
        <v>22</v>
      </c>
      <c r="B327" s="33"/>
      <c r="C327" s="33"/>
      <c r="D327" s="33"/>
      <c r="E327" s="33"/>
      <c r="F327" s="33"/>
      <c r="G327" s="33"/>
      <c r="H327" s="33"/>
      <c r="I327" s="33"/>
      <c r="J327" s="33"/>
    </row>
    <row r="328" spans="1:10">
      <c r="A328" s="421" t="s">
        <v>158</v>
      </c>
      <c r="B328" s="421"/>
      <c r="C328" s="421"/>
      <c r="D328" s="421"/>
      <c r="E328" s="421"/>
      <c r="F328" s="421"/>
      <c r="G328" s="421"/>
      <c r="H328" s="421"/>
      <c r="I328" s="421"/>
      <c r="J328" s="421"/>
    </row>
    <row r="329" spans="1:10">
      <c r="A329" s="427" t="s">
        <v>167</v>
      </c>
      <c r="B329" s="421"/>
      <c r="C329" s="421"/>
      <c r="D329" s="421"/>
      <c r="E329" s="421"/>
      <c r="F329" s="421"/>
      <c r="G329" s="421"/>
      <c r="H329" s="421"/>
      <c r="I329" s="421"/>
      <c r="J329" s="421"/>
    </row>
    <row r="330" spans="1:10">
      <c r="A330" s="43" t="s">
        <v>15</v>
      </c>
      <c r="B330" s="33"/>
      <c r="C330" s="33"/>
      <c r="D330" s="33"/>
      <c r="E330" s="33"/>
      <c r="F330" s="33"/>
      <c r="G330" s="33"/>
      <c r="H330" s="33"/>
      <c r="I330" s="33"/>
      <c r="J330" s="33"/>
    </row>
    <row r="331" spans="1:10">
      <c r="A331" s="422" t="s">
        <v>140</v>
      </c>
      <c r="B331" s="422"/>
      <c r="C331" s="422"/>
      <c r="D331" s="33"/>
      <c r="E331" s="423">
        <v>34440</v>
      </c>
      <c r="F331" s="424"/>
      <c r="G331" s="424"/>
      <c r="H331" s="424"/>
      <c r="I331" s="33"/>
      <c r="J331" s="33"/>
    </row>
    <row r="332" spans="1:10">
      <c r="A332" s="422" t="s">
        <v>141</v>
      </c>
      <c r="B332" s="422"/>
      <c r="C332" s="422"/>
      <c r="D332" s="33"/>
      <c r="E332" s="423">
        <v>91635</v>
      </c>
      <c r="F332" s="424"/>
      <c r="G332" s="424"/>
      <c r="H332" s="424"/>
      <c r="I332" s="39"/>
      <c r="J332" s="39"/>
    </row>
    <row r="333" spans="1:10" ht="29.25" customHeight="1">
      <c r="A333" s="438" t="s">
        <v>213</v>
      </c>
      <c r="B333" s="438"/>
      <c r="C333" s="438"/>
      <c r="D333" s="438"/>
      <c r="E333" s="423">
        <v>91635</v>
      </c>
      <c r="F333" s="424"/>
      <c r="G333" s="424"/>
      <c r="H333" s="424"/>
      <c r="I333" s="39"/>
      <c r="J333" s="39"/>
    </row>
    <row r="334" spans="1:10">
      <c r="A334" s="424" t="s">
        <v>144</v>
      </c>
      <c r="B334" s="424"/>
      <c r="C334" s="424"/>
      <c r="D334" s="33"/>
      <c r="E334" s="423">
        <f>SUM(E331:E333)</f>
        <v>217710</v>
      </c>
      <c r="F334" s="424"/>
      <c r="G334" s="424"/>
      <c r="H334" s="424"/>
      <c r="I334" s="39"/>
      <c r="J334" s="39"/>
    </row>
    <row r="335" spans="1:10">
      <c r="A335" s="39"/>
      <c r="B335" s="39"/>
      <c r="C335" s="39"/>
      <c r="D335" s="39"/>
      <c r="E335" s="39"/>
      <c r="F335" s="39"/>
      <c r="G335" s="39"/>
      <c r="H335" s="39"/>
      <c r="I335" s="39"/>
      <c r="J335" s="39"/>
    </row>
    <row r="336" spans="1:10">
      <c r="A336" s="434" t="s">
        <v>214</v>
      </c>
      <c r="B336" s="434"/>
      <c r="C336" s="33"/>
      <c r="D336" s="33"/>
      <c r="E336" s="33"/>
      <c r="F336" s="33"/>
      <c r="G336" s="33"/>
      <c r="H336" s="33"/>
      <c r="I336" s="33"/>
      <c r="J336" s="33"/>
    </row>
    <row r="337" spans="1:10" ht="26.25" customHeight="1">
      <c r="A337" s="33" t="s">
        <v>17</v>
      </c>
      <c r="B337" s="33"/>
      <c r="C337" s="435" t="s">
        <v>71</v>
      </c>
      <c r="D337" s="434"/>
      <c r="E337" s="434"/>
      <c r="F337" s="434"/>
      <c r="G337" s="434"/>
      <c r="H337" s="434"/>
      <c r="I337" s="434"/>
      <c r="J337" s="434"/>
    </row>
    <row r="338" spans="1:10">
      <c r="A338" s="33" t="s">
        <v>18</v>
      </c>
      <c r="B338" s="33"/>
      <c r="C338" s="42" t="s">
        <v>146</v>
      </c>
      <c r="D338" s="33"/>
      <c r="E338" s="33"/>
      <c r="F338" s="33"/>
      <c r="G338" s="33"/>
      <c r="H338" s="33"/>
      <c r="I338" s="33"/>
      <c r="J338" s="33"/>
    </row>
    <row r="339" spans="1:10">
      <c r="A339" s="33" t="s">
        <v>19</v>
      </c>
      <c r="B339" s="33"/>
      <c r="C339" s="42" t="s">
        <v>173</v>
      </c>
      <c r="D339" s="33"/>
      <c r="E339" s="33"/>
      <c r="F339" s="33"/>
      <c r="G339" s="33"/>
      <c r="H339" s="33"/>
      <c r="I339" s="33"/>
      <c r="J339" s="33"/>
    </row>
    <row r="340" spans="1:10">
      <c r="A340" s="33" t="s">
        <v>20</v>
      </c>
      <c r="B340" s="33"/>
      <c r="C340" s="33"/>
      <c r="D340" s="427" t="s">
        <v>49</v>
      </c>
      <c r="E340" s="421"/>
      <c r="F340" s="421"/>
      <c r="G340" s="421"/>
      <c r="H340" s="421"/>
      <c r="I340" s="421"/>
      <c r="J340" s="421"/>
    </row>
    <row r="341" spans="1:10">
      <c r="A341" s="33"/>
      <c r="B341" s="33"/>
      <c r="C341" s="33"/>
      <c r="D341" s="33"/>
      <c r="E341" s="33"/>
      <c r="F341" s="33"/>
      <c r="G341" s="33"/>
      <c r="H341" s="33"/>
      <c r="I341" s="33"/>
      <c r="J341" s="33"/>
    </row>
    <row r="342" spans="1:10" ht="27" customHeight="1">
      <c r="A342" s="427" t="s">
        <v>215</v>
      </c>
      <c r="B342" s="421"/>
      <c r="C342" s="421"/>
      <c r="D342" s="421"/>
      <c r="E342" s="421"/>
      <c r="F342" s="421"/>
      <c r="G342" s="421"/>
      <c r="H342" s="421"/>
      <c r="I342" s="421"/>
      <c r="J342" s="421"/>
    </row>
    <row r="343" spans="1:10">
      <c r="A343" s="33"/>
      <c r="B343" s="33"/>
      <c r="C343" s="33"/>
      <c r="D343" s="33"/>
      <c r="E343" s="33"/>
      <c r="F343" s="33"/>
      <c r="G343" s="33"/>
      <c r="H343" s="33"/>
      <c r="I343" s="33"/>
      <c r="J343" s="33"/>
    </row>
    <row r="344" spans="1:10">
      <c r="A344" s="33" t="s">
        <v>22</v>
      </c>
      <c r="B344" s="33"/>
      <c r="C344" s="33"/>
      <c r="D344" s="33"/>
      <c r="E344" s="33"/>
      <c r="F344" s="33"/>
      <c r="G344" s="33"/>
      <c r="H344" s="33"/>
      <c r="I344" s="33"/>
      <c r="J344" s="33"/>
    </row>
    <row r="345" spans="1:10">
      <c r="A345" s="421" t="s">
        <v>216</v>
      </c>
      <c r="B345" s="421"/>
      <c r="C345" s="421"/>
      <c r="D345" s="421"/>
      <c r="E345" s="421"/>
      <c r="F345" s="421"/>
      <c r="G345" s="421"/>
      <c r="H345" s="421"/>
      <c r="I345" s="421"/>
      <c r="J345" s="421"/>
    </row>
    <row r="346" spans="1:10">
      <c r="A346" s="427" t="s">
        <v>167</v>
      </c>
      <c r="B346" s="421"/>
      <c r="C346" s="421"/>
      <c r="D346" s="421"/>
      <c r="E346" s="421"/>
      <c r="F346" s="421"/>
      <c r="G346" s="421"/>
      <c r="H346" s="421"/>
      <c r="I346" s="421"/>
      <c r="J346" s="421"/>
    </row>
    <row r="347" spans="1:10">
      <c r="A347" s="43" t="s">
        <v>15</v>
      </c>
      <c r="B347" s="33"/>
      <c r="C347" s="33"/>
      <c r="D347" s="33"/>
      <c r="E347" s="33"/>
      <c r="F347" s="33"/>
      <c r="G347" s="33"/>
      <c r="H347" s="33"/>
      <c r="I347" s="33"/>
      <c r="J347" s="33"/>
    </row>
    <row r="348" spans="1:10">
      <c r="A348" s="422" t="s">
        <v>151</v>
      </c>
      <c r="B348" s="422"/>
      <c r="C348" s="422"/>
      <c r="D348" s="33"/>
      <c r="E348" s="423">
        <v>25000</v>
      </c>
      <c r="F348" s="424"/>
      <c r="G348" s="424"/>
      <c r="H348" s="424"/>
      <c r="I348" s="39"/>
      <c r="J348" s="39"/>
    </row>
    <row r="349" spans="1:10">
      <c r="A349" s="50" t="s">
        <v>217</v>
      </c>
      <c r="B349" s="50"/>
      <c r="C349" s="50"/>
      <c r="D349" s="33"/>
      <c r="E349" s="423">
        <v>25000</v>
      </c>
      <c r="F349" s="424"/>
      <c r="G349" s="424"/>
      <c r="H349" s="424"/>
      <c r="I349" s="39"/>
      <c r="J349" s="39"/>
    </row>
    <row r="350" spans="1:10">
      <c r="A350" s="424" t="s">
        <v>144</v>
      </c>
      <c r="B350" s="424"/>
      <c r="C350" s="424"/>
      <c r="D350" s="33"/>
      <c r="E350" s="423">
        <f>SUM(E348:E349)</f>
        <v>50000</v>
      </c>
      <c r="F350" s="424"/>
      <c r="G350" s="424"/>
      <c r="H350" s="424"/>
      <c r="I350" s="39"/>
      <c r="J350" s="39"/>
    </row>
    <row r="351" spans="1:10">
      <c r="A351" s="39"/>
      <c r="B351" s="39"/>
      <c r="C351" s="39"/>
      <c r="D351" s="39"/>
      <c r="E351" s="39"/>
      <c r="F351" s="39"/>
      <c r="G351" s="39"/>
      <c r="H351" s="39"/>
      <c r="I351" s="39"/>
      <c r="J351" s="39"/>
    </row>
    <row r="352" spans="1:10">
      <c r="A352" s="434" t="s">
        <v>218</v>
      </c>
      <c r="B352" s="434"/>
      <c r="C352" s="33"/>
      <c r="D352" s="33"/>
      <c r="E352" s="33"/>
      <c r="F352" s="33"/>
      <c r="G352" s="33"/>
      <c r="H352" s="33"/>
      <c r="I352" s="33"/>
      <c r="J352" s="33"/>
    </row>
    <row r="353" spans="1:10" ht="26.25" customHeight="1">
      <c r="A353" s="33" t="s">
        <v>17</v>
      </c>
      <c r="B353" s="33"/>
      <c r="C353" s="435" t="s">
        <v>72</v>
      </c>
      <c r="D353" s="421"/>
      <c r="E353" s="421"/>
      <c r="F353" s="421"/>
      <c r="G353" s="421"/>
      <c r="H353" s="421"/>
      <c r="I353" s="421"/>
      <c r="J353" s="421"/>
    </row>
    <row r="354" spans="1:10">
      <c r="A354" s="33" t="s">
        <v>18</v>
      </c>
      <c r="B354" s="33"/>
      <c r="C354" s="48" t="s">
        <v>146</v>
      </c>
      <c r="D354" s="33"/>
      <c r="E354" s="33"/>
      <c r="F354" s="33"/>
      <c r="G354" s="33"/>
      <c r="H354" s="33"/>
      <c r="I354" s="33"/>
      <c r="J354" s="33"/>
    </row>
    <row r="355" spans="1:10">
      <c r="A355" s="33" t="s">
        <v>19</v>
      </c>
      <c r="B355" s="33"/>
      <c r="C355" s="48" t="s">
        <v>166</v>
      </c>
      <c r="D355" s="33"/>
      <c r="E355" s="33"/>
      <c r="F355" s="33"/>
      <c r="G355" s="33"/>
      <c r="H355" s="33"/>
      <c r="I355" s="33"/>
      <c r="J355" s="33"/>
    </row>
    <row r="356" spans="1:10" ht="15" customHeight="1">
      <c r="A356" s="33" t="s">
        <v>20</v>
      </c>
      <c r="B356" s="33"/>
      <c r="C356" s="33"/>
      <c r="D356" s="436"/>
      <c r="E356" s="437"/>
      <c r="F356" s="437"/>
      <c r="G356" s="437"/>
      <c r="H356" s="437"/>
      <c r="I356" s="437"/>
      <c r="J356" s="437"/>
    </row>
    <row r="357" spans="1:10">
      <c r="A357" s="33"/>
      <c r="B357" s="33"/>
      <c r="C357" s="33"/>
      <c r="D357" s="33"/>
      <c r="E357" s="33"/>
      <c r="F357" s="33"/>
      <c r="G357" s="33"/>
      <c r="H357" s="33"/>
      <c r="I357" s="33"/>
      <c r="J357" s="33"/>
    </row>
    <row r="358" spans="1:10" ht="26.25" customHeight="1">
      <c r="A358" s="427" t="s">
        <v>215</v>
      </c>
      <c r="B358" s="421"/>
      <c r="C358" s="421"/>
      <c r="D358" s="421"/>
      <c r="E358" s="421"/>
      <c r="F358" s="421"/>
      <c r="G358" s="421"/>
      <c r="H358" s="421"/>
      <c r="I358" s="421"/>
      <c r="J358" s="421"/>
    </row>
    <row r="359" spans="1:10">
      <c r="A359" s="33"/>
      <c r="B359" s="33"/>
      <c r="C359" s="33"/>
      <c r="D359" s="33"/>
      <c r="E359" s="33"/>
      <c r="F359" s="33"/>
      <c r="G359" s="33"/>
      <c r="H359" s="33"/>
      <c r="I359" s="33"/>
      <c r="J359" s="33"/>
    </row>
    <row r="360" spans="1:10">
      <c r="A360" s="33" t="s">
        <v>22</v>
      </c>
      <c r="B360" s="33"/>
      <c r="C360" s="33"/>
      <c r="D360" s="33"/>
      <c r="E360" s="33"/>
      <c r="F360" s="33"/>
      <c r="G360" s="33"/>
      <c r="H360" s="33"/>
      <c r="I360" s="33"/>
      <c r="J360" s="33"/>
    </row>
    <row r="361" spans="1:10">
      <c r="A361" s="421" t="s">
        <v>158</v>
      </c>
      <c r="B361" s="421"/>
      <c r="C361" s="421"/>
      <c r="D361" s="421"/>
      <c r="E361" s="421"/>
      <c r="F361" s="421"/>
      <c r="G361" s="421"/>
      <c r="H361" s="421"/>
      <c r="I361" s="421"/>
      <c r="J361" s="421"/>
    </row>
    <row r="362" spans="1:10" ht="14.25" customHeight="1">
      <c r="A362" s="427" t="s">
        <v>167</v>
      </c>
      <c r="B362" s="421"/>
      <c r="C362" s="421"/>
      <c r="D362" s="421"/>
      <c r="E362" s="421"/>
      <c r="F362" s="421"/>
      <c r="G362" s="421"/>
      <c r="H362" s="421"/>
      <c r="I362" s="421"/>
      <c r="J362" s="421"/>
    </row>
    <row r="363" spans="1:10">
      <c r="A363" s="43" t="s">
        <v>15</v>
      </c>
      <c r="B363" s="33"/>
      <c r="C363" s="33"/>
      <c r="D363" s="33"/>
      <c r="E363" s="33"/>
      <c r="F363" s="33"/>
      <c r="G363" s="33"/>
      <c r="H363" s="33"/>
      <c r="I363" s="39"/>
      <c r="J363" s="39"/>
    </row>
    <row r="364" spans="1:10">
      <c r="A364" s="422" t="s">
        <v>151</v>
      </c>
      <c r="B364" s="422"/>
      <c r="C364" s="422"/>
      <c r="D364" s="33"/>
      <c r="E364" s="423">
        <v>100000</v>
      </c>
      <c r="F364" s="424"/>
      <c r="G364" s="424"/>
      <c r="H364" s="424"/>
      <c r="I364" s="39"/>
      <c r="J364" s="39"/>
    </row>
    <row r="365" spans="1:10">
      <c r="A365" s="421" t="s">
        <v>191</v>
      </c>
      <c r="B365" s="421"/>
      <c r="C365" s="421"/>
      <c r="D365" s="421"/>
      <c r="E365" s="423">
        <v>100000</v>
      </c>
      <c r="F365" s="424"/>
      <c r="G365" s="424"/>
      <c r="H365" s="424"/>
      <c r="I365" s="39"/>
      <c r="J365" s="39"/>
    </row>
    <row r="366" spans="1:10">
      <c r="A366" s="424" t="s">
        <v>144</v>
      </c>
      <c r="B366" s="424"/>
      <c r="C366" s="424"/>
      <c r="D366" s="33"/>
      <c r="E366" s="423">
        <f>SUM(E364:E365)</f>
        <v>200000</v>
      </c>
      <c r="F366" s="424"/>
      <c r="G366" s="424"/>
      <c r="H366" s="424"/>
      <c r="I366" s="39"/>
      <c r="J366" s="39"/>
    </row>
    <row r="367" spans="1:10">
      <c r="A367" s="39"/>
      <c r="B367" s="39"/>
      <c r="C367" s="39"/>
      <c r="D367" s="39"/>
      <c r="E367" s="39"/>
      <c r="F367" s="39"/>
      <c r="G367" s="39"/>
      <c r="H367" s="39"/>
      <c r="I367" s="39"/>
      <c r="J367" s="39"/>
    </row>
    <row r="368" spans="1:10">
      <c r="A368" s="434" t="s">
        <v>219</v>
      </c>
      <c r="B368" s="434"/>
      <c r="C368" s="33"/>
      <c r="D368" s="33"/>
      <c r="E368" s="33"/>
      <c r="F368" s="33"/>
      <c r="G368" s="33"/>
      <c r="H368" s="33"/>
      <c r="I368" s="33"/>
      <c r="J368" s="33"/>
    </row>
    <row r="369" spans="1:10" ht="27" customHeight="1">
      <c r="A369" s="33" t="s">
        <v>17</v>
      </c>
      <c r="B369" s="33"/>
      <c r="C369" s="435" t="s">
        <v>220</v>
      </c>
      <c r="D369" s="421"/>
      <c r="E369" s="421"/>
      <c r="F369" s="421"/>
      <c r="G369" s="421"/>
      <c r="H369" s="421"/>
      <c r="I369" s="421"/>
      <c r="J369" s="421"/>
    </row>
    <row r="370" spans="1:10">
      <c r="A370" s="33" t="s">
        <v>18</v>
      </c>
      <c r="B370" s="33"/>
      <c r="C370" s="48" t="s">
        <v>221</v>
      </c>
      <c r="D370" s="39"/>
      <c r="E370" s="39"/>
      <c r="F370" s="39"/>
      <c r="G370" s="39"/>
      <c r="H370" s="39"/>
      <c r="I370" s="39"/>
      <c r="J370" s="39"/>
    </row>
    <row r="371" spans="1:10">
      <c r="A371" s="33" t="s">
        <v>19</v>
      </c>
      <c r="B371" s="33"/>
      <c r="C371" s="48" t="s">
        <v>222</v>
      </c>
      <c r="D371" s="39"/>
      <c r="E371" s="39"/>
      <c r="F371" s="39"/>
      <c r="G371" s="39"/>
      <c r="H371" s="39"/>
      <c r="I371" s="39"/>
      <c r="J371" s="39"/>
    </row>
    <row r="372" spans="1:10" ht="12.75" customHeight="1">
      <c r="A372" s="33" t="s">
        <v>20</v>
      </c>
      <c r="B372" s="33"/>
      <c r="C372" s="33"/>
      <c r="D372" s="436"/>
      <c r="E372" s="437"/>
      <c r="F372" s="437"/>
      <c r="G372" s="437"/>
      <c r="H372" s="437"/>
      <c r="I372" s="437"/>
      <c r="J372" s="437"/>
    </row>
    <row r="373" spans="1:10">
      <c r="A373" s="33"/>
      <c r="B373" s="33"/>
      <c r="C373" s="33"/>
      <c r="D373" s="33"/>
      <c r="E373" s="33"/>
      <c r="F373" s="33"/>
      <c r="G373" s="33"/>
      <c r="H373" s="33"/>
      <c r="I373" s="33"/>
      <c r="J373" s="33"/>
    </row>
    <row r="374" spans="1:10" ht="13.5" customHeight="1">
      <c r="A374" s="427" t="s">
        <v>215</v>
      </c>
      <c r="B374" s="421"/>
      <c r="C374" s="421"/>
      <c r="D374" s="421"/>
      <c r="E374" s="421"/>
      <c r="F374" s="421"/>
      <c r="G374" s="421"/>
      <c r="H374" s="421"/>
      <c r="I374" s="421"/>
      <c r="J374" s="421"/>
    </row>
    <row r="375" spans="1:10">
      <c r="A375" s="33"/>
      <c r="B375" s="33"/>
      <c r="C375" s="33"/>
      <c r="D375" s="33"/>
      <c r="E375" s="33"/>
      <c r="F375" s="33"/>
      <c r="G375" s="33"/>
      <c r="H375" s="33"/>
      <c r="I375" s="33"/>
      <c r="J375" s="33"/>
    </row>
    <row r="376" spans="1:10">
      <c r="A376" s="33" t="s">
        <v>22</v>
      </c>
      <c r="B376" s="33"/>
      <c r="C376" s="33"/>
      <c r="D376" s="33"/>
      <c r="E376" s="33"/>
      <c r="F376" s="33"/>
      <c r="G376" s="33"/>
      <c r="H376" s="33"/>
      <c r="I376" s="33"/>
      <c r="J376" s="33"/>
    </row>
    <row r="377" spans="1:10">
      <c r="A377" s="421" t="s">
        <v>158</v>
      </c>
      <c r="B377" s="421"/>
      <c r="C377" s="421"/>
      <c r="D377" s="421"/>
      <c r="E377" s="421"/>
      <c r="F377" s="421"/>
      <c r="G377" s="421"/>
      <c r="H377" s="421"/>
      <c r="I377" s="421"/>
      <c r="J377" s="421"/>
    </row>
    <row r="378" spans="1:10" ht="12.75" customHeight="1">
      <c r="A378" s="427" t="s">
        <v>167</v>
      </c>
      <c r="B378" s="421"/>
      <c r="C378" s="421"/>
      <c r="D378" s="421"/>
      <c r="E378" s="421"/>
      <c r="F378" s="421"/>
      <c r="G378" s="421"/>
      <c r="H378" s="421"/>
      <c r="I378" s="421"/>
      <c r="J378" s="421"/>
    </row>
    <row r="379" spans="1:10">
      <c r="A379" s="43" t="s">
        <v>15</v>
      </c>
      <c r="B379" s="33"/>
      <c r="C379" s="33"/>
      <c r="D379" s="33"/>
      <c r="E379" s="33"/>
      <c r="F379" s="33"/>
      <c r="G379" s="33"/>
      <c r="H379" s="33"/>
      <c r="I379" s="39"/>
      <c r="J379" s="39"/>
    </row>
    <row r="380" spans="1:10">
      <c r="A380" s="422" t="s">
        <v>151</v>
      </c>
      <c r="B380" s="422"/>
      <c r="C380" s="422"/>
      <c r="D380" s="33"/>
      <c r="E380" s="423">
        <v>50430</v>
      </c>
      <c r="F380" s="424"/>
      <c r="G380" s="424"/>
      <c r="H380" s="424"/>
      <c r="I380" s="39"/>
      <c r="J380" s="39"/>
    </row>
    <row r="381" spans="1:10" ht="15.75" customHeight="1">
      <c r="A381" s="427" t="s">
        <v>191</v>
      </c>
      <c r="B381" s="427"/>
      <c r="C381" s="427"/>
      <c r="D381" s="427"/>
      <c r="E381" s="423">
        <v>50430</v>
      </c>
      <c r="F381" s="424"/>
      <c r="G381" s="424"/>
      <c r="H381" s="424"/>
      <c r="I381" s="39"/>
      <c r="J381" s="39"/>
    </row>
    <row r="382" spans="1:10">
      <c r="A382" s="424" t="s">
        <v>144</v>
      </c>
      <c r="B382" s="424"/>
      <c r="C382" s="424"/>
      <c r="D382" s="33"/>
      <c r="E382" s="423">
        <f>SUM(E380:E381)</f>
        <v>100860</v>
      </c>
      <c r="F382" s="424"/>
      <c r="G382" s="424"/>
      <c r="H382" s="424"/>
      <c r="I382" s="39"/>
      <c r="J382" s="39"/>
    </row>
    <row r="383" spans="1:10">
      <c r="A383" s="39"/>
      <c r="B383" s="39"/>
      <c r="C383" s="39"/>
      <c r="D383" s="39"/>
      <c r="E383" s="39"/>
      <c r="F383" s="39"/>
      <c r="G383" s="39"/>
      <c r="H383" s="39"/>
      <c r="I383" s="39"/>
      <c r="J383" s="39"/>
    </row>
    <row r="384" spans="1:10">
      <c r="A384" s="434" t="s">
        <v>223</v>
      </c>
      <c r="B384" s="434"/>
      <c r="C384" s="33"/>
      <c r="D384" s="33"/>
      <c r="E384" s="33"/>
      <c r="F384" s="33"/>
      <c r="G384" s="33"/>
      <c r="H384" s="33"/>
      <c r="I384" s="33"/>
      <c r="J384" s="33"/>
    </row>
    <row r="385" spans="1:10" ht="24.75" customHeight="1">
      <c r="A385" s="33" t="s">
        <v>17</v>
      </c>
      <c r="B385" s="33"/>
      <c r="C385" s="435" t="s">
        <v>74</v>
      </c>
      <c r="D385" s="421"/>
      <c r="E385" s="421"/>
      <c r="F385" s="421"/>
      <c r="G385" s="421"/>
      <c r="H385" s="421"/>
      <c r="I385" s="421"/>
      <c r="J385" s="421"/>
    </row>
    <row r="386" spans="1:10">
      <c r="A386" s="33" t="s">
        <v>18</v>
      </c>
      <c r="B386" s="33"/>
      <c r="C386" s="48" t="s">
        <v>224</v>
      </c>
      <c r="D386" s="33"/>
      <c r="E386" s="33"/>
      <c r="F386" s="33"/>
      <c r="G386" s="33"/>
      <c r="H386" s="33"/>
      <c r="I386" s="33"/>
      <c r="J386" s="33"/>
    </row>
    <row r="387" spans="1:10">
      <c r="A387" s="33" t="s">
        <v>19</v>
      </c>
      <c r="B387" s="33"/>
      <c r="C387" s="48" t="s">
        <v>166</v>
      </c>
      <c r="D387" s="39"/>
      <c r="E387" s="39"/>
      <c r="F387" s="39"/>
      <c r="G387" s="39"/>
      <c r="H387" s="39"/>
      <c r="I387" s="39"/>
      <c r="J387" s="39"/>
    </row>
    <row r="388" spans="1:10" ht="27" customHeight="1">
      <c r="A388" s="33" t="s">
        <v>20</v>
      </c>
      <c r="B388" s="33"/>
      <c r="C388" s="33"/>
      <c r="D388" s="436" t="s">
        <v>225</v>
      </c>
      <c r="E388" s="437"/>
      <c r="F388" s="437"/>
      <c r="G388" s="437"/>
      <c r="H388" s="437"/>
      <c r="I388" s="437"/>
      <c r="J388" s="437"/>
    </row>
    <row r="389" spans="1:10">
      <c r="A389" s="39"/>
      <c r="B389" s="39"/>
      <c r="C389" s="39"/>
      <c r="D389" s="39"/>
      <c r="E389" s="39"/>
      <c r="F389" s="39"/>
      <c r="G389" s="39"/>
      <c r="H389" s="39"/>
      <c r="I389" s="39"/>
      <c r="J389" s="39"/>
    </row>
    <row r="390" spans="1:10" ht="24.75" customHeight="1">
      <c r="A390" s="427" t="s">
        <v>226</v>
      </c>
      <c r="B390" s="421"/>
      <c r="C390" s="421"/>
      <c r="D390" s="421"/>
      <c r="E390" s="421"/>
      <c r="F390" s="421"/>
      <c r="G390" s="421"/>
      <c r="H390" s="421"/>
      <c r="I390" s="421"/>
      <c r="J390" s="421"/>
    </row>
    <row r="391" spans="1:10">
      <c r="A391" s="33"/>
      <c r="B391" s="33"/>
      <c r="C391" s="33"/>
      <c r="D391" s="33"/>
      <c r="E391" s="33"/>
      <c r="F391" s="33"/>
      <c r="G391" s="33"/>
      <c r="H391" s="33"/>
      <c r="I391" s="33"/>
      <c r="J391" s="33"/>
    </row>
    <row r="392" spans="1:10">
      <c r="A392" s="33" t="s">
        <v>22</v>
      </c>
      <c r="B392" s="33"/>
      <c r="C392" s="33"/>
      <c r="D392" s="33"/>
      <c r="E392" s="33"/>
      <c r="F392" s="33"/>
      <c r="G392" s="33"/>
      <c r="H392" s="33"/>
      <c r="I392" s="33"/>
      <c r="J392" s="33"/>
    </row>
    <row r="393" spans="1:10">
      <c r="A393" s="421" t="s">
        <v>227</v>
      </c>
      <c r="B393" s="421"/>
      <c r="C393" s="421"/>
      <c r="D393" s="421"/>
      <c r="E393" s="421"/>
      <c r="F393" s="421"/>
      <c r="G393" s="421"/>
      <c r="H393" s="421"/>
      <c r="I393" s="421"/>
      <c r="J393" s="421"/>
    </row>
    <row r="394" spans="1:10" ht="24.75" customHeight="1">
      <c r="A394" s="427" t="s">
        <v>150</v>
      </c>
      <c r="B394" s="421"/>
      <c r="C394" s="421"/>
      <c r="D394" s="421"/>
      <c r="E394" s="421"/>
      <c r="F394" s="421"/>
      <c r="G394" s="421"/>
      <c r="H394" s="421"/>
      <c r="I394" s="421"/>
      <c r="J394" s="421"/>
    </row>
    <row r="395" spans="1:10">
      <c r="A395" s="43" t="s">
        <v>15</v>
      </c>
      <c r="B395" s="33"/>
      <c r="C395" s="33"/>
      <c r="D395" s="33"/>
      <c r="E395" s="33"/>
      <c r="F395" s="33"/>
      <c r="G395" s="33"/>
      <c r="H395" s="33"/>
      <c r="I395" s="33"/>
      <c r="J395" s="33"/>
    </row>
    <row r="396" spans="1:10">
      <c r="A396" s="422" t="s">
        <v>228</v>
      </c>
      <c r="B396" s="422"/>
      <c r="C396" s="422"/>
      <c r="D396" s="33"/>
      <c r="E396" s="423">
        <v>474741.26</v>
      </c>
      <c r="F396" s="424"/>
      <c r="G396" s="424"/>
      <c r="H396" s="424"/>
      <c r="I396" s="39"/>
      <c r="J396" s="39"/>
    </row>
    <row r="397" spans="1:10">
      <c r="A397" s="421" t="s">
        <v>229</v>
      </c>
      <c r="B397" s="421"/>
      <c r="C397" s="421"/>
      <c r="D397" s="421"/>
      <c r="E397" s="423">
        <v>450026</v>
      </c>
      <c r="F397" s="424"/>
      <c r="G397" s="424"/>
      <c r="H397" s="424"/>
      <c r="I397" s="39"/>
      <c r="J397" s="39"/>
    </row>
    <row r="398" spans="1:10">
      <c r="A398" s="422" t="s">
        <v>230</v>
      </c>
      <c r="B398" s="422"/>
      <c r="C398" s="422"/>
      <c r="D398" s="33"/>
      <c r="E398" s="423">
        <v>753876.82</v>
      </c>
      <c r="F398" s="424"/>
      <c r="G398" s="424"/>
      <c r="H398" s="424"/>
      <c r="I398" s="39"/>
      <c r="J398" s="39"/>
    </row>
    <row r="399" spans="1:10">
      <c r="A399" s="424" t="s">
        <v>144</v>
      </c>
      <c r="B399" s="424"/>
      <c r="C399" s="424"/>
      <c r="D399" s="33"/>
      <c r="E399" s="423">
        <f>E396+E397+E398</f>
        <v>1678644.08</v>
      </c>
      <c r="F399" s="424"/>
      <c r="G399" s="424"/>
      <c r="H399" s="424"/>
      <c r="I399" s="39"/>
      <c r="J399" s="39"/>
    </row>
    <row r="400" spans="1:10">
      <c r="A400" s="39"/>
      <c r="B400" s="39"/>
      <c r="C400" s="39"/>
      <c r="D400" s="39"/>
      <c r="E400" s="39"/>
      <c r="F400" s="39"/>
      <c r="G400" s="39"/>
      <c r="H400" s="39"/>
      <c r="I400" s="39"/>
      <c r="J400" s="39"/>
    </row>
    <row r="401" spans="1:10">
      <c r="A401" s="434" t="s">
        <v>231</v>
      </c>
      <c r="B401" s="434"/>
      <c r="C401" s="39"/>
      <c r="D401" s="39"/>
      <c r="E401" s="39"/>
      <c r="F401" s="39"/>
      <c r="G401" s="39"/>
      <c r="H401" s="39"/>
      <c r="I401" s="39"/>
      <c r="J401" s="39"/>
    </row>
    <row r="402" spans="1:10" ht="40.5" customHeight="1">
      <c r="A402" s="33" t="s">
        <v>17</v>
      </c>
      <c r="B402" s="33"/>
      <c r="C402" s="435" t="s">
        <v>75</v>
      </c>
      <c r="D402" s="421"/>
      <c r="E402" s="421"/>
      <c r="F402" s="421"/>
      <c r="G402" s="421"/>
      <c r="H402" s="421"/>
      <c r="I402" s="421"/>
      <c r="J402" s="421"/>
    </row>
    <row r="403" spans="1:10">
      <c r="A403" s="33" t="s">
        <v>18</v>
      </c>
      <c r="B403" s="33"/>
      <c r="C403" s="48" t="s">
        <v>155</v>
      </c>
      <c r="D403" s="39"/>
      <c r="E403" s="39"/>
      <c r="F403" s="39"/>
      <c r="G403" s="39"/>
      <c r="H403" s="39"/>
      <c r="I403" s="39"/>
      <c r="J403" s="39"/>
    </row>
    <row r="404" spans="1:10">
      <c r="A404" s="33" t="s">
        <v>19</v>
      </c>
      <c r="B404" s="33"/>
      <c r="C404" s="48" t="s">
        <v>232</v>
      </c>
      <c r="D404" s="39"/>
      <c r="E404" s="39"/>
      <c r="F404" s="39"/>
      <c r="G404" s="39"/>
      <c r="H404" s="39"/>
      <c r="I404" s="39"/>
      <c r="J404" s="39"/>
    </row>
    <row r="405" spans="1:10" ht="10.5" customHeight="1">
      <c r="A405" s="33" t="s">
        <v>20</v>
      </c>
      <c r="B405" s="33"/>
      <c r="C405" s="33"/>
      <c r="D405" s="436"/>
      <c r="E405" s="437"/>
      <c r="F405" s="437"/>
      <c r="G405" s="437"/>
      <c r="H405" s="437"/>
      <c r="I405" s="437"/>
      <c r="J405" s="437"/>
    </row>
    <row r="406" spans="1:10">
      <c r="A406" s="33"/>
      <c r="B406" s="33"/>
      <c r="C406" s="33"/>
      <c r="D406" s="33"/>
      <c r="E406" s="33"/>
      <c r="F406" s="33"/>
      <c r="G406" s="33"/>
      <c r="H406" s="33"/>
      <c r="I406" s="33"/>
      <c r="J406" s="33"/>
    </row>
    <row r="407" spans="1:10" ht="26.25" customHeight="1">
      <c r="A407" s="427" t="s">
        <v>215</v>
      </c>
      <c r="B407" s="421"/>
      <c r="C407" s="421"/>
      <c r="D407" s="421"/>
      <c r="E407" s="421"/>
      <c r="F407" s="421"/>
      <c r="G407" s="421"/>
      <c r="H407" s="421"/>
      <c r="I407" s="421"/>
      <c r="J407" s="421"/>
    </row>
    <row r="408" spans="1:10">
      <c r="A408" s="33"/>
      <c r="B408" s="33"/>
      <c r="C408" s="33"/>
      <c r="D408" s="33"/>
      <c r="E408" s="33"/>
      <c r="F408" s="33"/>
      <c r="G408" s="33"/>
      <c r="H408" s="33"/>
      <c r="I408" s="33"/>
      <c r="J408" s="33"/>
    </row>
    <row r="409" spans="1:10">
      <c r="A409" s="33" t="s">
        <v>22</v>
      </c>
      <c r="B409" s="33"/>
      <c r="C409" s="33"/>
      <c r="D409" s="33"/>
      <c r="E409" s="33"/>
      <c r="F409" s="33"/>
      <c r="G409" s="33"/>
      <c r="H409" s="33"/>
      <c r="I409" s="33"/>
      <c r="J409" s="33"/>
    </row>
    <row r="410" spans="1:10">
      <c r="A410" s="421" t="s">
        <v>158</v>
      </c>
      <c r="B410" s="421"/>
      <c r="C410" s="421"/>
      <c r="D410" s="421"/>
      <c r="E410" s="421"/>
      <c r="F410" s="421"/>
      <c r="G410" s="421"/>
      <c r="H410" s="421"/>
      <c r="I410" s="421"/>
      <c r="J410" s="421"/>
    </row>
    <row r="411" spans="1:10" ht="12.75" customHeight="1">
      <c r="A411" s="427" t="s">
        <v>167</v>
      </c>
      <c r="B411" s="421"/>
      <c r="C411" s="421"/>
      <c r="D411" s="421"/>
      <c r="E411" s="421"/>
      <c r="F411" s="421"/>
      <c r="G411" s="421"/>
      <c r="H411" s="421"/>
      <c r="I411" s="421"/>
      <c r="J411" s="421"/>
    </row>
    <row r="412" spans="1:10">
      <c r="A412" s="43" t="s">
        <v>15</v>
      </c>
      <c r="B412" s="33"/>
      <c r="C412" s="33"/>
      <c r="D412" s="33"/>
      <c r="E412" s="33"/>
      <c r="F412" s="33"/>
      <c r="G412" s="33"/>
      <c r="H412" s="33"/>
      <c r="I412" s="33"/>
      <c r="J412" s="33"/>
    </row>
    <row r="413" spans="1:10">
      <c r="A413" s="422" t="s">
        <v>140</v>
      </c>
      <c r="B413" s="422"/>
      <c r="C413" s="422"/>
      <c r="D413" s="33"/>
      <c r="E413" s="423">
        <v>59778</v>
      </c>
      <c r="F413" s="424"/>
      <c r="G413" s="424"/>
      <c r="H413" s="424"/>
      <c r="I413" s="33"/>
      <c r="J413" s="33"/>
    </row>
    <row r="414" spans="1:10">
      <c r="A414" s="422" t="s">
        <v>141</v>
      </c>
      <c r="B414" s="422"/>
      <c r="C414" s="422"/>
      <c r="D414" s="33"/>
      <c r="E414" s="423">
        <v>61500</v>
      </c>
      <c r="F414" s="424"/>
      <c r="G414" s="424"/>
      <c r="H414" s="424"/>
      <c r="I414" s="33"/>
      <c r="J414" s="33"/>
    </row>
    <row r="415" spans="1:10">
      <c r="A415" s="421" t="s">
        <v>233</v>
      </c>
      <c r="B415" s="421"/>
      <c r="C415" s="421"/>
      <c r="D415" s="421"/>
      <c r="E415" s="423">
        <v>61500</v>
      </c>
      <c r="F415" s="424"/>
      <c r="G415" s="424"/>
      <c r="H415" s="424"/>
      <c r="I415" s="33"/>
      <c r="J415" s="33"/>
    </row>
    <row r="416" spans="1:10">
      <c r="A416" s="424" t="s">
        <v>144</v>
      </c>
      <c r="B416" s="424"/>
      <c r="C416" s="424"/>
      <c r="D416" s="33"/>
      <c r="E416" s="423">
        <f>SUM(E413:E415)</f>
        <v>182778</v>
      </c>
      <c r="F416" s="424"/>
      <c r="G416" s="424"/>
      <c r="H416" s="424"/>
      <c r="I416" s="33"/>
      <c r="J416" s="33"/>
    </row>
    <row r="417" spans="1:10">
      <c r="A417" s="39"/>
      <c r="B417" s="39"/>
      <c r="C417" s="39"/>
      <c r="D417" s="39"/>
      <c r="E417" s="39"/>
      <c r="F417" s="39"/>
      <c r="G417" s="39"/>
      <c r="H417" s="39"/>
      <c r="I417" s="39"/>
      <c r="J417" s="39"/>
    </row>
    <row r="418" spans="1:10">
      <c r="A418" s="434" t="s">
        <v>234</v>
      </c>
      <c r="B418" s="434"/>
      <c r="C418" s="33"/>
      <c r="D418" s="33"/>
      <c r="E418" s="33"/>
      <c r="F418" s="33"/>
      <c r="G418" s="33"/>
      <c r="H418" s="33"/>
      <c r="I418" s="33"/>
      <c r="J418" s="33"/>
    </row>
    <row r="419" spans="1:10" ht="25.5" customHeight="1">
      <c r="A419" s="33" t="s">
        <v>17</v>
      </c>
      <c r="B419" s="33"/>
      <c r="C419" s="435" t="s">
        <v>76</v>
      </c>
      <c r="D419" s="434"/>
      <c r="E419" s="434"/>
      <c r="F419" s="434"/>
      <c r="G419" s="434"/>
      <c r="H419" s="434"/>
      <c r="I419" s="434"/>
      <c r="J419" s="434"/>
    </row>
    <row r="420" spans="1:10">
      <c r="A420" s="33" t="s">
        <v>18</v>
      </c>
      <c r="B420" s="33"/>
      <c r="C420" s="42" t="s">
        <v>146</v>
      </c>
      <c r="D420" s="39"/>
      <c r="E420" s="39"/>
      <c r="F420" s="39"/>
      <c r="G420" s="39"/>
      <c r="H420" s="39"/>
      <c r="I420" s="39"/>
      <c r="J420" s="39"/>
    </row>
    <row r="421" spans="1:10">
      <c r="A421" s="33" t="s">
        <v>19</v>
      </c>
      <c r="B421" s="33"/>
      <c r="C421" s="42" t="s">
        <v>147</v>
      </c>
      <c r="D421" s="39"/>
      <c r="E421" s="39"/>
      <c r="F421" s="39"/>
      <c r="G421" s="39"/>
      <c r="H421" s="39"/>
      <c r="I421" s="39"/>
      <c r="J421" s="39"/>
    </row>
    <row r="422" spans="1:10">
      <c r="A422" s="33" t="s">
        <v>20</v>
      </c>
      <c r="B422" s="33"/>
      <c r="C422" s="33"/>
      <c r="D422" s="427" t="s">
        <v>49</v>
      </c>
      <c r="E422" s="421"/>
      <c r="F422" s="421"/>
      <c r="G422" s="421"/>
      <c r="H422" s="421"/>
      <c r="I422" s="421"/>
      <c r="J422" s="421"/>
    </row>
    <row r="423" spans="1:10">
      <c r="A423" s="33"/>
      <c r="B423" s="33"/>
      <c r="C423" s="33"/>
      <c r="D423" s="33"/>
      <c r="E423" s="33"/>
      <c r="F423" s="33"/>
      <c r="G423" s="33"/>
      <c r="H423" s="33"/>
      <c r="I423" s="33"/>
      <c r="J423" s="33"/>
    </row>
    <row r="424" spans="1:10" ht="11.25" customHeight="1">
      <c r="A424" s="427" t="s">
        <v>235</v>
      </c>
      <c r="B424" s="421"/>
      <c r="C424" s="421"/>
      <c r="D424" s="421"/>
      <c r="E424" s="421"/>
      <c r="F424" s="421"/>
      <c r="G424" s="421"/>
      <c r="H424" s="421"/>
      <c r="I424" s="421"/>
      <c r="J424" s="421"/>
    </row>
    <row r="425" spans="1:10">
      <c r="A425" s="33"/>
      <c r="B425" s="33"/>
      <c r="C425" s="33"/>
      <c r="D425" s="33"/>
      <c r="E425" s="33"/>
      <c r="F425" s="33"/>
      <c r="G425" s="33"/>
      <c r="H425" s="33"/>
      <c r="I425" s="33"/>
      <c r="J425" s="33"/>
    </row>
    <row r="426" spans="1:10">
      <c r="A426" s="33" t="s">
        <v>22</v>
      </c>
      <c r="B426" s="33"/>
      <c r="C426" s="33"/>
      <c r="D426" s="33"/>
      <c r="E426" s="33"/>
      <c r="F426" s="33"/>
      <c r="G426" s="33"/>
      <c r="H426" s="33"/>
      <c r="I426" s="33"/>
      <c r="J426" s="33"/>
    </row>
    <row r="427" spans="1:10">
      <c r="A427" s="421" t="s">
        <v>216</v>
      </c>
      <c r="B427" s="421"/>
      <c r="C427" s="421"/>
      <c r="D427" s="421"/>
      <c r="E427" s="421"/>
      <c r="F427" s="421"/>
      <c r="G427" s="421"/>
      <c r="H427" s="421"/>
      <c r="I427" s="421"/>
      <c r="J427" s="421"/>
    </row>
    <row r="428" spans="1:10">
      <c r="A428" s="427" t="s">
        <v>167</v>
      </c>
      <c r="B428" s="421"/>
      <c r="C428" s="421"/>
      <c r="D428" s="421"/>
      <c r="E428" s="421"/>
      <c r="F428" s="421"/>
      <c r="G428" s="421"/>
      <c r="H428" s="421"/>
      <c r="I428" s="421"/>
      <c r="J428" s="421"/>
    </row>
    <row r="429" spans="1:10">
      <c r="A429" s="43" t="s">
        <v>15</v>
      </c>
      <c r="B429" s="33"/>
      <c r="C429" s="33"/>
      <c r="D429" s="33"/>
      <c r="E429" s="33"/>
      <c r="F429" s="33"/>
      <c r="G429" s="33"/>
      <c r="H429" s="33"/>
      <c r="I429" s="33"/>
      <c r="J429" s="33"/>
    </row>
    <row r="430" spans="1:10">
      <c r="A430" s="422" t="s">
        <v>151</v>
      </c>
      <c r="B430" s="422"/>
      <c r="C430" s="422"/>
      <c r="D430" s="33"/>
      <c r="E430" s="423">
        <v>150000</v>
      </c>
      <c r="F430" s="424"/>
      <c r="G430" s="424"/>
      <c r="H430" s="424"/>
      <c r="I430" s="33"/>
      <c r="J430" s="33"/>
    </row>
    <row r="431" spans="1:10">
      <c r="A431" s="421" t="s">
        <v>229</v>
      </c>
      <c r="B431" s="421"/>
      <c r="C431" s="421"/>
      <c r="D431" s="421"/>
      <c r="E431" s="423">
        <v>150000</v>
      </c>
      <c r="F431" s="424"/>
      <c r="G431" s="424"/>
      <c r="H431" s="424"/>
      <c r="I431" s="33"/>
      <c r="J431" s="33"/>
    </row>
    <row r="432" spans="1:10">
      <c r="A432" s="424" t="s">
        <v>144</v>
      </c>
      <c r="B432" s="424"/>
      <c r="C432" s="424"/>
      <c r="D432" s="33"/>
      <c r="E432" s="423">
        <f>SUM(E430:E431)</f>
        <v>300000</v>
      </c>
      <c r="F432" s="424"/>
      <c r="G432" s="424"/>
      <c r="H432" s="424"/>
      <c r="I432" s="33"/>
      <c r="J432" s="33"/>
    </row>
    <row r="433" spans="1:10">
      <c r="A433" s="39"/>
      <c r="B433" s="39"/>
      <c r="C433" s="39"/>
      <c r="D433" s="39"/>
      <c r="E433" s="39"/>
      <c r="F433" s="39"/>
      <c r="G433" s="39"/>
      <c r="H433" s="39"/>
      <c r="I433" s="39"/>
      <c r="J433" s="39"/>
    </row>
    <row r="434" spans="1:10">
      <c r="A434" s="434" t="s">
        <v>236</v>
      </c>
      <c r="B434" s="434"/>
      <c r="C434" s="39"/>
      <c r="D434" s="39"/>
      <c r="E434" s="39"/>
      <c r="F434" s="39"/>
      <c r="G434" s="39"/>
      <c r="H434" s="39"/>
      <c r="I434" s="39"/>
      <c r="J434" s="39"/>
    </row>
    <row r="435" spans="1:10" ht="27.75" customHeight="1">
      <c r="A435" s="33" t="s">
        <v>17</v>
      </c>
      <c r="B435" s="33"/>
      <c r="C435" s="435" t="s">
        <v>237</v>
      </c>
      <c r="D435" s="421"/>
      <c r="E435" s="421"/>
      <c r="F435" s="421"/>
      <c r="G435" s="421"/>
      <c r="H435" s="421"/>
      <c r="I435" s="421"/>
      <c r="J435" s="421"/>
    </row>
    <row r="436" spans="1:10">
      <c r="A436" s="33" t="s">
        <v>18</v>
      </c>
      <c r="B436" s="33"/>
      <c r="C436" s="48" t="s">
        <v>165</v>
      </c>
      <c r="D436" s="39"/>
      <c r="E436" s="39"/>
      <c r="F436" s="39"/>
      <c r="G436" s="39"/>
      <c r="H436" s="39"/>
      <c r="I436" s="39"/>
      <c r="J436" s="39"/>
    </row>
    <row r="437" spans="1:10">
      <c r="A437" s="33" t="s">
        <v>19</v>
      </c>
      <c r="B437" s="33"/>
      <c r="C437" s="48" t="s">
        <v>147</v>
      </c>
      <c r="D437" s="39"/>
      <c r="E437" s="39"/>
      <c r="F437" s="39"/>
      <c r="G437" s="39"/>
      <c r="H437" s="39"/>
      <c r="I437" s="39"/>
      <c r="J437" s="39"/>
    </row>
    <row r="438" spans="1:10" ht="12" customHeight="1">
      <c r="A438" s="33" t="s">
        <v>20</v>
      </c>
      <c r="B438" s="33"/>
      <c r="C438" s="33"/>
      <c r="D438" s="427" t="s">
        <v>49</v>
      </c>
      <c r="E438" s="421"/>
      <c r="F438" s="421"/>
      <c r="G438" s="421"/>
      <c r="H438" s="421"/>
      <c r="I438" s="421"/>
      <c r="J438" s="421"/>
    </row>
    <row r="439" spans="1:10">
      <c r="A439" s="33"/>
      <c r="B439" s="33"/>
      <c r="C439" s="33"/>
      <c r="D439" s="33"/>
      <c r="E439" s="33"/>
      <c r="F439" s="33"/>
      <c r="G439" s="33"/>
      <c r="H439" s="33"/>
      <c r="I439" s="33"/>
      <c r="J439" s="33"/>
    </row>
    <row r="440" spans="1:10" ht="12.75" customHeight="1">
      <c r="A440" s="427" t="s">
        <v>235</v>
      </c>
      <c r="B440" s="421"/>
      <c r="C440" s="421"/>
      <c r="D440" s="421"/>
      <c r="E440" s="421"/>
      <c r="F440" s="421"/>
      <c r="G440" s="421"/>
      <c r="H440" s="421"/>
      <c r="I440" s="421"/>
      <c r="J440" s="421"/>
    </row>
    <row r="441" spans="1:10">
      <c r="A441" s="33"/>
      <c r="B441" s="33"/>
      <c r="C441" s="33"/>
      <c r="D441" s="33"/>
      <c r="E441" s="33"/>
      <c r="F441" s="33"/>
      <c r="G441" s="33"/>
      <c r="H441" s="33"/>
      <c r="I441" s="33"/>
      <c r="J441" s="33"/>
    </row>
    <row r="442" spans="1:10">
      <c r="A442" s="33" t="s">
        <v>22</v>
      </c>
      <c r="B442" s="33"/>
      <c r="C442" s="33"/>
      <c r="D442" s="33"/>
      <c r="E442" s="33"/>
      <c r="F442" s="33"/>
      <c r="G442" s="33"/>
      <c r="H442" s="33"/>
      <c r="I442" s="33"/>
      <c r="J442" s="33"/>
    </row>
    <row r="443" spans="1:10">
      <c r="A443" s="421" t="s">
        <v>216</v>
      </c>
      <c r="B443" s="421"/>
      <c r="C443" s="421"/>
      <c r="D443" s="421"/>
      <c r="E443" s="421"/>
      <c r="F443" s="421"/>
      <c r="G443" s="421"/>
      <c r="H443" s="421"/>
      <c r="I443" s="421"/>
      <c r="J443" s="421"/>
    </row>
    <row r="444" spans="1:10" ht="12.75" customHeight="1">
      <c r="A444" s="427" t="s">
        <v>167</v>
      </c>
      <c r="B444" s="421"/>
      <c r="C444" s="421"/>
      <c r="D444" s="421"/>
      <c r="E444" s="421"/>
      <c r="F444" s="421"/>
      <c r="G444" s="421"/>
      <c r="H444" s="421"/>
      <c r="I444" s="421"/>
      <c r="J444" s="421"/>
    </row>
    <row r="445" spans="1:10">
      <c r="A445" s="43" t="s">
        <v>15</v>
      </c>
      <c r="B445" s="33"/>
      <c r="C445" s="33"/>
      <c r="D445" s="33"/>
      <c r="E445" s="33"/>
      <c r="F445" s="33"/>
      <c r="G445" s="33"/>
      <c r="H445" s="33"/>
      <c r="I445" s="33"/>
      <c r="J445" s="33"/>
    </row>
    <row r="446" spans="1:10">
      <c r="A446" s="422" t="s">
        <v>151</v>
      </c>
      <c r="B446" s="422"/>
      <c r="C446" s="422"/>
      <c r="D446" s="33"/>
      <c r="E446" s="423">
        <v>250000</v>
      </c>
      <c r="F446" s="424"/>
      <c r="G446" s="424"/>
      <c r="H446" s="424"/>
      <c r="I446" s="33"/>
      <c r="J446" s="33"/>
    </row>
    <row r="447" spans="1:10">
      <c r="A447" s="421" t="s">
        <v>229</v>
      </c>
      <c r="B447" s="421"/>
      <c r="C447" s="421"/>
      <c r="D447" s="421"/>
      <c r="E447" s="423">
        <v>250000</v>
      </c>
      <c r="F447" s="424"/>
      <c r="G447" s="424"/>
      <c r="H447" s="424"/>
      <c r="I447" s="33"/>
      <c r="J447" s="33"/>
    </row>
    <row r="448" spans="1:10">
      <c r="A448" s="424" t="s">
        <v>144</v>
      </c>
      <c r="B448" s="424"/>
      <c r="C448" s="424"/>
      <c r="D448" s="33"/>
      <c r="E448" s="423">
        <f>SUM(E446:E447)</f>
        <v>500000</v>
      </c>
      <c r="F448" s="424"/>
      <c r="G448" s="424"/>
      <c r="H448" s="424"/>
      <c r="I448" s="33"/>
      <c r="J448" s="33"/>
    </row>
    <row r="449" spans="1:10">
      <c r="A449" s="37"/>
      <c r="B449" s="37"/>
      <c r="C449" s="37"/>
      <c r="D449" s="33"/>
      <c r="E449" s="46"/>
      <c r="F449" s="37"/>
      <c r="G449" s="37"/>
      <c r="H449" s="37"/>
      <c r="I449" s="33"/>
      <c r="J449" s="33"/>
    </row>
    <row r="450" spans="1:10">
      <c r="A450" s="434" t="s">
        <v>238</v>
      </c>
      <c r="B450" s="434"/>
      <c r="C450" s="39"/>
      <c r="D450" s="39"/>
      <c r="E450" s="39"/>
      <c r="F450" s="39"/>
      <c r="G450" s="39"/>
      <c r="H450" s="39"/>
      <c r="I450" s="39"/>
      <c r="J450" s="39"/>
    </row>
    <row r="451" spans="1:10" ht="39" customHeight="1">
      <c r="A451" s="33" t="s">
        <v>17</v>
      </c>
      <c r="B451" s="33"/>
      <c r="C451" s="435" t="s">
        <v>78</v>
      </c>
      <c r="D451" s="421"/>
      <c r="E451" s="421"/>
      <c r="F451" s="421"/>
      <c r="G451" s="421"/>
      <c r="H451" s="421"/>
      <c r="I451" s="421"/>
      <c r="J451" s="421"/>
    </row>
    <row r="452" spans="1:10" ht="12.75" customHeight="1">
      <c r="A452" s="33" t="s">
        <v>18</v>
      </c>
      <c r="B452" s="33"/>
      <c r="C452" s="48" t="s">
        <v>146</v>
      </c>
      <c r="D452" s="39"/>
      <c r="E452" s="39"/>
      <c r="F452" s="39"/>
      <c r="G452" s="39"/>
      <c r="H452" s="39"/>
      <c r="I452" s="39"/>
      <c r="J452" s="39"/>
    </row>
    <row r="453" spans="1:10" ht="12.75" customHeight="1">
      <c r="A453" s="33" t="s">
        <v>19</v>
      </c>
      <c r="B453" s="33"/>
      <c r="C453" s="48" t="s">
        <v>161</v>
      </c>
      <c r="D453" s="39"/>
      <c r="E453" s="39"/>
      <c r="F453" s="39"/>
      <c r="G453" s="39"/>
      <c r="H453" s="39"/>
      <c r="I453" s="39"/>
      <c r="J453" s="39"/>
    </row>
    <row r="454" spans="1:10" ht="12.75" customHeight="1">
      <c r="A454" s="33" t="s">
        <v>20</v>
      </c>
      <c r="B454" s="33"/>
      <c r="C454" s="33"/>
      <c r="D454" s="427" t="s">
        <v>49</v>
      </c>
      <c r="E454" s="421"/>
      <c r="F454" s="421"/>
      <c r="G454" s="421"/>
      <c r="H454" s="421"/>
      <c r="I454" s="421"/>
      <c r="J454" s="421"/>
    </row>
    <row r="455" spans="1:10">
      <c r="A455" s="33"/>
      <c r="B455" s="33"/>
      <c r="C455" s="33"/>
      <c r="D455" s="33"/>
      <c r="E455" s="33"/>
      <c r="F455" s="33"/>
      <c r="G455" s="33"/>
      <c r="H455" s="33"/>
      <c r="I455" s="33"/>
      <c r="J455" s="33"/>
    </row>
    <row r="456" spans="1:10">
      <c r="A456" s="427" t="s">
        <v>235</v>
      </c>
      <c r="B456" s="421"/>
      <c r="C456" s="421"/>
      <c r="D456" s="421"/>
      <c r="E456" s="421"/>
      <c r="F456" s="421"/>
      <c r="G456" s="421"/>
      <c r="H456" s="421"/>
      <c r="I456" s="421"/>
      <c r="J456" s="421"/>
    </row>
    <row r="457" spans="1:10">
      <c r="A457" s="33"/>
      <c r="B457" s="33"/>
      <c r="C457" s="33"/>
      <c r="D457" s="33"/>
      <c r="E457" s="33"/>
      <c r="F457" s="33"/>
      <c r="G457" s="33"/>
      <c r="H457" s="33"/>
      <c r="I457" s="33"/>
      <c r="J457" s="33"/>
    </row>
    <row r="458" spans="1:10">
      <c r="A458" s="33" t="s">
        <v>22</v>
      </c>
      <c r="B458" s="33"/>
      <c r="C458" s="33"/>
      <c r="D458" s="33"/>
      <c r="E458" s="33"/>
      <c r="F458" s="33"/>
      <c r="G458" s="33"/>
      <c r="H458" s="33"/>
      <c r="I458" s="33"/>
      <c r="J458" s="33"/>
    </row>
    <row r="459" spans="1:10" ht="12.75" customHeight="1">
      <c r="A459" s="421" t="s">
        <v>216</v>
      </c>
      <c r="B459" s="421"/>
      <c r="C459" s="421"/>
      <c r="D459" s="421"/>
      <c r="E459" s="421"/>
      <c r="F459" s="421"/>
      <c r="G459" s="421"/>
      <c r="H459" s="421"/>
      <c r="I459" s="421"/>
      <c r="J459" s="421"/>
    </row>
    <row r="460" spans="1:10">
      <c r="A460" s="427" t="s">
        <v>159</v>
      </c>
      <c r="B460" s="421"/>
      <c r="C460" s="421"/>
      <c r="D460" s="421"/>
      <c r="E460" s="421"/>
      <c r="F460" s="421"/>
      <c r="G460" s="421"/>
      <c r="H460" s="421"/>
      <c r="I460" s="421"/>
      <c r="J460" s="421"/>
    </row>
    <row r="461" spans="1:10">
      <c r="A461" s="43" t="s">
        <v>15</v>
      </c>
      <c r="B461" s="33"/>
      <c r="C461" s="33"/>
      <c r="D461" s="33"/>
      <c r="E461" s="33"/>
      <c r="F461" s="33"/>
      <c r="G461" s="33"/>
      <c r="H461" s="33"/>
      <c r="I461" s="33"/>
      <c r="J461" s="33"/>
    </row>
    <row r="462" spans="1:10">
      <c r="A462" s="422" t="s">
        <v>151</v>
      </c>
      <c r="B462" s="422"/>
      <c r="C462" s="422"/>
      <c r="D462" s="33"/>
      <c r="E462" s="423">
        <v>67650</v>
      </c>
      <c r="F462" s="424"/>
      <c r="G462" s="424"/>
      <c r="H462" s="424"/>
      <c r="I462" s="33"/>
      <c r="J462" s="33"/>
    </row>
    <row r="463" spans="1:10" ht="12.75" customHeight="1">
      <c r="A463" s="421" t="s">
        <v>229</v>
      </c>
      <c r="B463" s="421"/>
      <c r="C463" s="421"/>
      <c r="D463" s="421"/>
      <c r="E463" s="423">
        <v>67650</v>
      </c>
      <c r="F463" s="424"/>
      <c r="G463" s="424"/>
      <c r="H463" s="424"/>
      <c r="I463" s="33"/>
      <c r="J463" s="33"/>
    </row>
    <row r="464" spans="1:10">
      <c r="A464" s="424" t="s">
        <v>144</v>
      </c>
      <c r="B464" s="424"/>
      <c r="C464" s="424"/>
      <c r="D464" s="33"/>
      <c r="E464" s="423">
        <f>SUM(E462:E463)</f>
        <v>135300</v>
      </c>
      <c r="F464" s="424"/>
      <c r="G464" s="424"/>
      <c r="H464" s="424"/>
      <c r="I464" s="33"/>
      <c r="J464" s="33"/>
    </row>
    <row r="465" spans="1:10">
      <c r="A465" s="39"/>
      <c r="B465" s="39"/>
      <c r="C465" s="39"/>
      <c r="D465" s="39"/>
      <c r="E465" s="39"/>
      <c r="F465" s="39"/>
      <c r="G465" s="39"/>
      <c r="H465" s="39"/>
      <c r="I465" s="39"/>
      <c r="J465" s="39"/>
    </row>
    <row r="466" spans="1:10">
      <c r="A466" s="434" t="s">
        <v>239</v>
      </c>
      <c r="B466" s="434"/>
      <c r="C466" s="33"/>
      <c r="D466" s="33"/>
      <c r="E466" s="33"/>
      <c r="F466" s="33"/>
      <c r="G466" s="33"/>
      <c r="H466" s="33"/>
      <c r="I466" s="33"/>
      <c r="J466" s="33"/>
    </row>
    <row r="467" spans="1:10" ht="23.25" customHeight="1">
      <c r="A467" s="33" t="s">
        <v>17</v>
      </c>
      <c r="B467" s="33"/>
      <c r="C467" s="435" t="s">
        <v>79</v>
      </c>
      <c r="D467" s="434"/>
      <c r="E467" s="434"/>
      <c r="F467" s="434"/>
      <c r="G467" s="434"/>
      <c r="H467" s="434"/>
      <c r="I467" s="434"/>
      <c r="J467" s="434"/>
    </row>
    <row r="468" spans="1:10">
      <c r="A468" s="33" t="s">
        <v>18</v>
      </c>
      <c r="B468" s="33"/>
      <c r="C468" s="42" t="s">
        <v>146</v>
      </c>
      <c r="D468" s="33"/>
      <c r="E468" s="33"/>
      <c r="F468" s="33"/>
      <c r="G468" s="33"/>
      <c r="H468" s="33"/>
      <c r="I468" s="33"/>
      <c r="J468" s="33"/>
    </row>
    <row r="469" spans="1:10">
      <c r="A469" s="33" t="s">
        <v>19</v>
      </c>
      <c r="B469" s="33"/>
      <c r="C469" s="42" t="s">
        <v>166</v>
      </c>
      <c r="D469" s="39"/>
      <c r="E469" s="39"/>
      <c r="F469" s="39"/>
      <c r="G469" s="39"/>
      <c r="H469" s="39"/>
      <c r="I469" s="39"/>
      <c r="J469" s="39"/>
    </row>
    <row r="470" spans="1:10" ht="33" customHeight="1">
      <c r="A470" s="33" t="s">
        <v>20</v>
      </c>
      <c r="B470" s="33"/>
      <c r="C470" s="33"/>
      <c r="D470" s="436" t="s">
        <v>240</v>
      </c>
      <c r="E470" s="437"/>
      <c r="F470" s="437"/>
      <c r="G470" s="437"/>
      <c r="H470" s="437"/>
      <c r="I470" s="437"/>
      <c r="J470" s="437"/>
    </row>
    <row r="471" spans="1:10">
      <c r="A471" s="33"/>
      <c r="B471" s="33"/>
      <c r="C471" s="33"/>
      <c r="D471" s="33"/>
      <c r="E471" s="33"/>
      <c r="F471" s="33"/>
      <c r="G471" s="33"/>
      <c r="H471" s="33"/>
      <c r="I471" s="33"/>
      <c r="J471" s="33"/>
    </row>
    <row r="472" spans="1:10">
      <c r="A472" s="427" t="s">
        <v>137</v>
      </c>
      <c r="B472" s="421"/>
      <c r="C472" s="421"/>
      <c r="D472" s="421"/>
      <c r="E472" s="421"/>
      <c r="F472" s="421"/>
      <c r="G472" s="421"/>
      <c r="H472" s="421"/>
      <c r="I472" s="421"/>
      <c r="J472" s="421"/>
    </row>
    <row r="473" spans="1:10">
      <c r="A473" s="33"/>
      <c r="B473" s="33"/>
      <c r="C473" s="33"/>
      <c r="D473" s="33"/>
      <c r="E473" s="33"/>
      <c r="F473" s="33"/>
      <c r="G473" s="33"/>
      <c r="H473" s="33"/>
      <c r="I473" s="33"/>
      <c r="J473" s="33"/>
    </row>
    <row r="474" spans="1:10">
      <c r="A474" s="33" t="s">
        <v>22</v>
      </c>
      <c r="B474" s="33"/>
      <c r="C474" s="33"/>
      <c r="D474" s="33"/>
      <c r="E474" s="33"/>
      <c r="F474" s="33"/>
      <c r="G474" s="33"/>
      <c r="H474" s="33"/>
      <c r="I474" s="33"/>
      <c r="J474" s="33"/>
    </row>
    <row r="475" spans="1:10">
      <c r="A475" s="421" t="s">
        <v>241</v>
      </c>
      <c r="B475" s="421"/>
      <c r="C475" s="421"/>
      <c r="D475" s="421"/>
      <c r="E475" s="421"/>
      <c r="F475" s="421"/>
      <c r="G475" s="421"/>
      <c r="H475" s="421"/>
      <c r="I475" s="421"/>
      <c r="J475" s="421"/>
    </row>
    <row r="476" spans="1:10">
      <c r="A476" s="427" t="s">
        <v>159</v>
      </c>
      <c r="B476" s="421"/>
      <c r="C476" s="421"/>
      <c r="D476" s="421"/>
      <c r="E476" s="421"/>
      <c r="F476" s="421"/>
      <c r="G476" s="421"/>
      <c r="H476" s="421"/>
      <c r="I476" s="421"/>
      <c r="J476" s="421"/>
    </row>
    <row r="477" spans="1:10">
      <c r="A477" s="43" t="s">
        <v>15</v>
      </c>
      <c r="B477" s="33"/>
      <c r="C477" s="33"/>
      <c r="D477" s="33"/>
      <c r="E477" s="33"/>
      <c r="F477" s="33"/>
      <c r="G477" s="33"/>
      <c r="H477" s="33"/>
      <c r="I477" s="33"/>
      <c r="J477" s="33"/>
    </row>
    <row r="478" spans="1:10">
      <c r="A478" s="422" t="s">
        <v>151</v>
      </c>
      <c r="B478" s="422"/>
      <c r="C478" s="422"/>
      <c r="D478" s="33"/>
      <c r="E478" s="423">
        <v>3355438.41</v>
      </c>
      <c r="F478" s="424"/>
      <c r="G478" s="424"/>
      <c r="H478" s="424"/>
      <c r="I478" s="33"/>
      <c r="J478" s="33"/>
    </row>
    <row r="479" spans="1:10">
      <c r="A479" s="421" t="s">
        <v>242</v>
      </c>
      <c r="B479" s="421"/>
      <c r="C479" s="421"/>
      <c r="D479" s="421"/>
      <c r="E479" s="423">
        <v>3355438.4</v>
      </c>
      <c r="F479" s="424"/>
      <c r="G479" s="424"/>
      <c r="H479" s="424"/>
      <c r="I479" s="33"/>
      <c r="J479" s="33"/>
    </row>
    <row r="480" spans="1:10">
      <c r="A480" s="422" t="s">
        <v>153</v>
      </c>
      <c r="B480" s="422"/>
      <c r="C480" s="422"/>
      <c r="D480" s="33"/>
      <c r="E480" s="423">
        <v>1750000</v>
      </c>
      <c r="F480" s="424"/>
      <c r="G480" s="424"/>
      <c r="H480" s="424"/>
      <c r="I480" s="33"/>
      <c r="J480" s="33"/>
    </row>
    <row r="481" spans="1:10">
      <c r="A481" s="421" t="s">
        <v>143</v>
      </c>
      <c r="B481" s="421"/>
      <c r="C481" s="421"/>
      <c r="D481" s="33"/>
      <c r="E481" s="423">
        <v>139123.19</v>
      </c>
      <c r="F481" s="424"/>
      <c r="G481" s="424"/>
      <c r="H481" s="424"/>
      <c r="I481" s="33"/>
      <c r="J481" s="33"/>
    </row>
    <row r="482" spans="1:10">
      <c r="A482" s="424" t="s">
        <v>144</v>
      </c>
      <c r="B482" s="424"/>
      <c r="C482" s="424"/>
      <c r="D482" s="33"/>
      <c r="E482" s="423">
        <f>E478+E479+E480+E481</f>
        <v>8600000</v>
      </c>
      <c r="F482" s="424"/>
      <c r="G482" s="424"/>
      <c r="H482" s="424"/>
      <c r="I482" s="33"/>
      <c r="J482" s="33"/>
    </row>
    <row r="483" spans="1:10">
      <c r="A483" s="37"/>
      <c r="B483" s="37"/>
      <c r="C483" s="37"/>
      <c r="D483" s="33"/>
      <c r="E483" s="46"/>
      <c r="F483" s="37"/>
      <c r="G483" s="37"/>
      <c r="H483" s="37"/>
      <c r="I483" s="33"/>
      <c r="J483" s="33"/>
    </row>
    <row r="484" spans="1:10">
      <c r="A484" s="434" t="s">
        <v>243</v>
      </c>
      <c r="B484" s="434"/>
      <c r="C484" s="33"/>
      <c r="D484" s="33"/>
      <c r="E484" s="33"/>
      <c r="F484" s="33"/>
      <c r="G484" s="33"/>
      <c r="H484" s="33"/>
      <c r="I484" s="33"/>
      <c r="J484" s="33"/>
    </row>
    <row r="485" spans="1:10">
      <c r="A485" s="33" t="s">
        <v>17</v>
      </c>
      <c r="B485" s="33"/>
      <c r="C485" s="435" t="s">
        <v>80</v>
      </c>
      <c r="D485" s="434"/>
      <c r="E485" s="434"/>
      <c r="F485" s="434"/>
      <c r="G485" s="434"/>
      <c r="H485" s="434"/>
      <c r="I485" s="434"/>
      <c r="J485" s="434"/>
    </row>
    <row r="486" spans="1:10">
      <c r="A486" s="33" t="s">
        <v>18</v>
      </c>
      <c r="B486" s="33"/>
      <c r="C486" s="42" t="s">
        <v>146</v>
      </c>
      <c r="D486" s="39"/>
      <c r="E486" s="39"/>
      <c r="F486" s="39"/>
      <c r="G486" s="39"/>
      <c r="H486" s="39"/>
      <c r="I486" s="39"/>
      <c r="J486" s="39"/>
    </row>
    <row r="487" spans="1:10">
      <c r="A487" s="33" t="s">
        <v>19</v>
      </c>
      <c r="B487" s="33"/>
      <c r="C487" s="42" t="s">
        <v>166</v>
      </c>
      <c r="D487" s="39"/>
      <c r="E487" s="39"/>
      <c r="F487" s="39"/>
      <c r="G487" s="39"/>
      <c r="H487" s="39"/>
      <c r="I487" s="39"/>
      <c r="J487" s="39"/>
    </row>
    <row r="488" spans="1:10" ht="27.75" customHeight="1">
      <c r="A488" s="33" t="s">
        <v>20</v>
      </c>
      <c r="B488" s="33"/>
      <c r="C488" s="33"/>
      <c r="D488" s="436" t="s">
        <v>244</v>
      </c>
      <c r="E488" s="437"/>
      <c r="F488" s="437"/>
      <c r="G488" s="437"/>
      <c r="H488" s="437"/>
      <c r="I488" s="437"/>
      <c r="J488" s="437"/>
    </row>
    <row r="489" spans="1:10">
      <c r="A489" s="39"/>
      <c r="B489" s="39"/>
      <c r="C489" s="39"/>
      <c r="D489" s="39"/>
      <c r="E489" s="39"/>
      <c r="F489" s="39"/>
      <c r="G489" s="39"/>
      <c r="H489" s="39"/>
      <c r="I489" s="39"/>
      <c r="J489" s="39"/>
    </row>
    <row r="490" spans="1:10">
      <c r="A490" s="427" t="s">
        <v>137</v>
      </c>
      <c r="B490" s="421"/>
      <c r="C490" s="421"/>
      <c r="D490" s="421"/>
      <c r="E490" s="421"/>
      <c r="F490" s="421"/>
      <c r="G490" s="421"/>
      <c r="H490" s="421"/>
      <c r="I490" s="421"/>
      <c r="J490" s="421"/>
    </row>
    <row r="491" spans="1:10">
      <c r="A491" s="33"/>
      <c r="B491" s="33"/>
      <c r="C491" s="33"/>
      <c r="D491" s="33"/>
      <c r="E491" s="33"/>
      <c r="F491" s="33"/>
      <c r="G491" s="33"/>
      <c r="H491" s="33"/>
      <c r="I491" s="33"/>
      <c r="J491" s="33"/>
    </row>
    <row r="492" spans="1:10">
      <c r="A492" s="33" t="s">
        <v>22</v>
      </c>
      <c r="B492" s="33"/>
      <c r="C492" s="33"/>
      <c r="D492" s="33"/>
      <c r="E492" s="33"/>
      <c r="F492" s="33"/>
      <c r="G492" s="33"/>
      <c r="H492" s="33"/>
      <c r="I492" s="33"/>
      <c r="J492" s="33"/>
    </row>
    <row r="493" spans="1:10">
      <c r="A493" s="421" t="s">
        <v>241</v>
      </c>
      <c r="B493" s="421"/>
      <c r="C493" s="421"/>
      <c r="D493" s="421"/>
      <c r="E493" s="421"/>
      <c r="F493" s="421"/>
      <c r="G493" s="421"/>
      <c r="H493" s="421"/>
      <c r="I493" s="421"/>
      <c r="J493" s="421"/>
    </row>
    <row r="494" spans="1:10">
      <c r="A494" s="427" t="s">
        <v>150</v>
      </c>
      <c r="B494" s="421"/>
      <c r="C494" s="421"/>
      <c r="D494" s="421"/>
      <c r="E494" s="421"/>
      <c r="F494" s="421"/>
      <c r="G494" s="421"/>
      <c r="H494" s="421"/>
      <c r="I494" s="421"/>
      <c r="J494" s="421"/>
    </row>
    <row r="495" spans="1:10">
      <c r="A495" s="43" t="s">
        <v>15</v>
      </c>
      <c r="B495" s="33"/>
      <c r="C495" s="33"/>
      <c r="D495" s="33"/>
      <c r="E495" s="33"/>
      <c r="F495" s="33"/>
      <c r="G495" s="33"/>
      <c r="H495" s="33"/>
      <c r="I495" s="33"/>
      <c r="J495" s="33"/>
    </row>
    <row r="496" spans="1:10">
      <c r="A496" s="422" t="s">
        <v>151</v>
      </c>
      <c r="B496" s="422"/>
      <c r="C496" s="422"/>
      <c r="D496" s="33"/>
      <c r="E496" s="423">
        <v>1656273.97</v>
      </c>
      <c r="F496" s="424"/>
      <c r="G496" s="424"/>
      <c r="H496" s="424"/>
      <c r="I496" s="33"/>
      <c r="J496" s="33"/>
    </row>
    <row r="497" spans="1:10">
      <c r="A497" s="421" t="s">
        <v>242</v>
      </c>
      <c r="B497" s="421"/>
      <c r="C497" s="421"/>
      <c r="D497" s="421"/>
      <c r="E497" s="423">
        <v>1656273.97</v>
      </c>
      <c r="F497" s="424"/>
      <c r="G497" s="424"/>
      <c r="H497" s="424"/>
      <c r="I497" s="33"/>
      <c r="J497" s="33"/>
    </row>
    <row r="498" spans="1:10">
      <c r="A498" s="422" t="s">
        <v>153</v>
      </c>
      <c r="B498" s="422"/>
      <c r="C498" s="422"/>
      <c r="D498" s="33"/>
      <c r="E498" s="423">
        <v>1787452.06</v>
      </c>
      <c r="F498" s="424"/>
      <c r="G498" s="424"/>
      <c r="H498" s="424"/>
      <c r="I498" s="33"/>
      <c r="J498" s="33"/>
    </row>
    <row r="499" spans="1:10">
      <c r="A499" s="424" t="s">
        <v>144</v>
      </c>
      <c r="B499" s="424"/>
      <c r="C499" s="424"/>
      <c r="D499" s="33"/>
      <c r="E499" s="423">
        <f>E496+E497+E498</f>
        <v>5100000</v>
      </c>
      <c r="F499" s="424"/>
      <c r="G499" s="424"/>
      <c r="H499" s="424"/>
      <c r="I499" s="33"/>
      <c r="J499" s="33"/>
    </row>
    <row r="500" spans="1:10">
      <c r="A500" s="37"/>
      <c r="B500" s="37"/>
      <c r="C500" s="37"/>
      <c r="D500" s="33"/>
      <c r="E500" s="46"/>
      <c r="F500" s="37"/>
      <c r="G500" s="37"/>
      <c r="H500" s="37"/>
      <c r="I500" s="33"/>
      <c r="J500" s="33"/>
    </row>
    <row r="501" spans="1:10">
      <c r="A501" s="434" t="s">
        <v>245</v>
      </c>
      <c r="B501" s="434"/>
      <c r="C501" s="33"/>
      <c r="D501" s="33"/>
      <c r="E501" s="33"/>
      <c r="F501" s="33"/>
      <c r="G501" s="33"/>
      <c r="H501" s="33"/>
      <c r="I501" s="33"/>
      <c r="J501" s="33"/>
    </row>
    <row r="502" spans="1:10" ht="28.5" customHeight="1">
      <c r="A502" s="33" t="s">
        <v>17</v>
      </c>
      <c r="B502" s="33"/>
      <c r="C502" s="435" t="s">
        <v>81</v>
      </c>
      <c r="D502" s="434"/>
      <c r="E502" s="434"/>
      <c r="F502" s="434"/>
      <c r="G502" s="434"/>
      <c r="H502" s="434"/>
      <c r="I502" s="434"/>
      <c r="J502" s="434"/>
    </row>
    <row r="503" spans="1:10">
      <c r="A503" s="33" t="s">
        <v>18</v>
      </c>
      <c r="B503" s="33"/>
      <c r="C503" s="42" t="s">
        <v>146</v>
      </c>
      <c r="D503" s="39"/>
      <c r="E503" s="39"/>
      <c r="F503" s="39"/>
      <c r="G503" s="39"/>
      <c r="H503" s="39"/>
      <c r="I503" s="39"/>
      <c r="J503" s="39"/>
    </row>
    <row r="504" spans="1:10">
      <c r="A504" s="33" t="s">
        <v>19</v>
      </c>
      <c r="B504" s="33"/>
      <c r="C504" s="42" t="s">
        <v>166</v>
      </c>
      <c r="D504" s="39"/>
      <c r="E504" s="39"/>
      <c r="F504" s="39"/>
      <c r="G504" s="39"/>
      <c r="H504" s="39"/>
      <c r="I504" s="39"/>
      <c r="J504" s="39"/>
    </row>
    <row r="505" spans="1:10" ht="27" customHeight="1">
      <c r="A505" s="33" t="s">
        <v>20</v>
      </c>
      <c r="B505" s="33"/>
      <c r="C505" s="33"/>
      <c r="D505" s="436" t="s">
        <v>246</v>
      </c>
      <c r="E505" s="437"/>
      <c r="F505" s="437"/>
      <c r="G505" s="437"/>
      <c r="H505" s="437"/>
      <c r="I505" s="437"/>
      <c r="J505" s="437"/>
    </row>
    <row r="506" spans="1:10">
      <c r="A506" s="33"/>
      <c r="B506" s="33"/>
      <c r="C506" s="33"/>
      <c r="D506" s="33"/>
      <c r="E506" s="33"/>
      <c r="F506" s="33"/>
      <c r="G506" s="33"/>
      <c r="H506" s="33"/>
      <c r="I506" s="33"/>
      <c r="J506" s="33"/>
    </row>
    <row r="507" spans="1:10">
      <c r="A507" s="427" t="s">
        <v>137</v>
      </c>
      <c r="B507" s="421"/>
      <c r="C507" s="421"/>
      <c r="D507" s="421"/>
      <c r="E507" s="421"/>
      <c r="F507" s="421"/>
      <c r="G507" s="421"/>
      <c r="H507" s="421"/>
      <c r="I507" s="421"/>
      <c r="J507" s="421"/>
    </row>
    <row r="508" spans="1:10">
      <c r="A508" s="33"/>
      <c r="B508" s="33"/>
      <c r="C508" s="33"/>
      <c r="D508" s="33"/>
      <c r="E508" s="33"/>
      <c r="F508" s="33"/>
      <c r="G508" s="33"/>
      <c r="H508" s="33"/>
      <c r="I508" s="33"/>
      <c r="J508" s="33"/>
    </row>
    <row r="509" spans="1:10">
      <c r="A509" s="33" t="s">
        <v>22</v>
      </c>
      <c r="B509" s="33"/>
      <c r="C509" s="33"/>
      <c r="D509" s="33"/>
      <c r="E509" s="33"/>
      <c r="F509" s="33"/>
      <c r="G509" s="33"/>
      <c r="H509" s="39"/>
      <c r="I509" s="39"/>
      <c r="J509" s="39"/>
    </row>
    <row r="510" spans="1:10">
      <c r="A510" s="421" t="s">
        <v>241</v>
      </c>
      <c r="B510" s="421"/>
      <c r="C510" s="421"/>
      <c r="D510" s="421"/>
      <c r="E510" s="421"/>
      <c r="F510" s="421"/>
      <c r="G510" s="421"/>
      <c r="H510" s="421"/>
      <c r="I510" s="421"/>
      <c r="J510" s="421"/>
    </row>
    <row r="511" spans="1:10">
      <c r="A511" s="427" t="s">
        <v>150</v>
      </c>
      <c r="B511" s="421"/>
      <c r="C511" s="421"/>
      <c r="D511" s="421"/>
      <c r="E511" s="421"/>
      <c r="F511" s="421"/>
      <c r="G511" s="421"/>
      <c r="H511" s="421"/>
      <c r="I511" s="421"/>
      <c r="J511" s="421"/>
    </row>
    <row r="512" spans="1:10">
      <c r="A512" s="43" t="s">
        <v>15</v>
      </c>
      <c r="B512" s="33"/>
      <c r="C512" s="33"/>
      <c r="D512" s="33"/>
      <c r="E512" s="33"/>
      <c r="F512" s="33"/>
      <c r="G512" s="33"/>
      <c r="H512" s="33"/>
      <c r="I512" s="33"/>
      <c r="J512" s="33"/>
    </row>
    <row r="513" spans="1:10">
      <c r="A513" s="422" t="s">
        <v>151</v>
      </c>
      <c r="B513" s="422"/>
      <c r="C513" s="422"/>
      <c r="D513" s="33"/>
      <c r="E513" s="423">
        <v>2825500</v>
      </c>
      <c r="F513" s="424"/>
      <c r="G513" s="424"/>
      <c r="H513" s="424"/>
      <c r="I513" s="33"/>
      <c r="J513" s="33"/>
    </row>
    <row r="514" spans="1:10">
      <c r="A514" s="421" t="s">
        <v>242</v>
      </c>
      <c r="B514" s="421"/>
      <c r="C514" s="421"/>
      <c r="D514" s="421"/>
      <c r="E514" s="423">
        <v>2825500</v>
      </c>
      <c r="F514" s="424"/>
      <c r="G514" s="424"/>
      <c r="H514" s="424"/>
      <c r="I514" s="33"/>
      <c r="J514" s="33"/>
    </row>
    <row r="515" spans="1:10">
      <c r="A515" s="422" t="s">
        <v>153</v>
      </c>
      <c r="B515" s="422"/>
      <c r="C515" s="422"/>
      <c r="D515" s="33"/>
      <c r="E515" s="423">
        <v>5501000</v>
      </c>
      <c r="F515" s="424"/>
      <c r="G515" s="424"/>
      <c r="H515" s="424"/>
      <c r="I515" s="33"/>
      <c r="J515" s="33"/>
    </row>
    <row r="516" spans="1:10">
      <c r="A516" s="424" t="s">
        <v>144</v>
      </c>
      <c r="B516" s="424"/>
      <c r="C516" s="424"/>
      <c r="D516" s="33"/>
      <c r="E516" s="423">
        <f>E513+E514+E515</f>
        <v>11152000</v>
      </c>
      <c r="F516" s="424"/>
      <c r="G516" s="424"/>
      <c r="H516" s="424"/>
      <c r="I516" s="33"/>
      <c r="J516" s="33"/>
    </row>
    <row r="517" spans="1:10">
      <c r="A517" s="37"/>
      <c r="B517" s="37"/>
      <c r="C517" s="37"/>
      <c r="D517" s="33"/>
      <c r="E517" s="46"/>
      <c r="F517" s="37"/>
      <c r="G517" s="37"/>
      <c r="H517" s="37"/>
      <c r="I517" s="33"/>
      <c r="J517" s="33"/>
    </row>
    <row r="518" spans="1:10">
      <c r="A518" s="434" t="s">
        <v>247</v>
      </c>
      <c r="B518" s="434"/>
      <c r="C518" s="33"/>
      <c r="D518" s="33"/>
      <c r="E518" s="33"/>
      <c r="F518" s="33"/>
      <c r="G518" s="33"/>
      <c r="H518" s="33"/>
      <c r="I518" s="33"/>
      <c r="J518" s="33"/>
    </row>
    <row r="519" spans="1:10" ht="26.25" customHeight="1">
      <c r="A519" s="33" t="s">
        <v>17</v>
      </c>
      <c r="B519" s="33"/>
      <c r="C519" s="435" t="s">
        <v>82</v>
      </c>
      <c r="D519" s="434"/>
      <c r="E519" s="434"/>
      <c r="F519" s="434"/>
      <c r="G519" s="434"/>
      <c r="H519" s="434"/>
      <c r="I519" s="434"/>
      <c r="J519" s="434"/>
    </row>
    <row r="520" spans="1:10">
      <c r="A520" s="33" t="s">
        <v>18</v>
      </c>
      <c r="B520" s="33"/>
      <c r="C520" s="42" t="s">
        <v>146</v>
      </c>
      <c r="D520" s="39"/>
      <c r="E520" s="39"/>
      <c r="F520" s="39"/>
      <c r="G520" s="39"/>
      <c r="H520" s="39"/>
      <c r="I520" s="39"/>
      <c r="J520" s="39"/>
    </row>
    <row r="521" spans="1:10" ht="12.75" customHeight="1">
      <c r="A521" s="33" t="s">
        <v>19</v>
      </c>
      <c r="B521" s="33"/>
      <c r="C521" s="42" t="s">
        <v>248</v>
      </c>
      <c r="D521" s="39"/>
      <c r="E521" s="39"/>
      <c r="F521" s="39"/>
      <c r="G521" s="39"/>
      <c r="H521" s="39"/>
      <c r="I521" s="39"/>
      <c r="J521" s="39"/>
    </row>
    <row r="522" spans="1:10" ht="25.5" customHeight="1">
      <c r="A522" s="33" t="s">
        <v>20</v>
      </c>
      <c r="B522" s="33"/>
      <c r="C522" s="33"/>
      <c r="D522" s="436" t="s">
        <v>249</v>
      </c>
      <c r="E522" s="437"/>
      <c r="F522" s="437"/>
      <c r="G522" s="437"/>
      <c r="H522" s="437"/>
      <c r="I522" s="437"/>
      <c r="J522" s="437"/>
    </row>
    <row r="523" spans="1:10">
      <c r="A523" s="39"/>
      <c r="B523" s="39"/>
      <c r="C523" s="39"/>
      <c r="D523" s="39"/>
      <c r="E523" s="39"/>
      <c r="F523" s="39"/>
      <c r="G523" s="39"/>
      <c r="H523" s="39"/>
      <c r="I523" s="39"/>
      <c r="J523" s="39"/>
    </row>
    <row r="524" spans="1:10">
      <c r="A524" s="427" t="s">
        <v>137</v>
      </c>
      <c r="B524" s="421"/>
      <c r="C524" s="421"/>
      <c r="D524" s="421"/>
      <c r="E524" s="421"/>
      <c r="F524" s="421"/>
      <c r="G524" s="421"/>
      <c r="H524" s="421"/>
      <c r="I524" s="421"/>
      <c r="J524" s="421"/>
    </row>
    <row r="525" spans="1:10" ht="12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</row>
    <row r="526" spans="1:10">
      <c r="A526" s="33" t="s">
        <v>22</v>
      </c>
      <c r="B526" s="33"/>
      <c r="C526" s="33"/>
      <c r="D526" s="33"/>
      <c r="E526" s="33"/>
      <c r="F526" s="33"/>
      <c r="G526" s="33"/>
      <c r="H526" s="33"/>
      <c r="I526" s="33"/>
      <c r="J526" s="33"/>
    </row>
    <row r="527" spans="1:10" ht="12.75" customHeight="1">
      <c r="A527" s="421" t="s">
        <v>250</v>
      </c>
      <c r="B527" s="421"/>
      <c r="C527" s="421"/>
      <c r="D527" s="421"/>
      <c r="E527" s="421"/>
      <c r="F527" s="421"/>
      <c r="G527" s="421"/>
      <c r="H527" s="421"/>
      <c r="I527" s="421"/>
      <c r="J527" s="421"/>
    </row>
    <row r="528" spans="1:10">
      <c r="A528" s="427" t="s">
        <v>150</v>
      </c>
      <c r="B528" s="421"/>
      <c r="C528" s="421"/>
      <c r="D528" s="421"/>
      <c r="E528" s="421"/>
      <c r="F528" s="421"/>
      <c r="G528" s="421"/>
      <c r="H528" s="421"/>
      <c r="I528" s="421"/>
      <c r="J528" s="421"/>
    </row>
    <row r="529" spans="1:10">
      <c r="A529" s="43" t="s">
        <v>15</v>
      </c>
      <c r="B529" s="33"/>
      <c r="C529" s="33"/>
      <c r="D529" s="33"/>
      <c r="E529" s="33"/>
      <c r="F529" s="33"/>
      <c r="G529" s="33"/>
      <c r="H529" s="33"/>
      <c r="I529" s="33"/>
      <c r="J529" s="33"/>
    </row>
    <row r="530" spans="1:10">
      <c r="A530" s="422" t="s">
        <v>151</v>
      </c>
      <c r="B530" s="422"/>
      <c r="C530" s="422"/>
      <c r="D530" s="33"/>
      <c r="E530" s="423">
        <v>782750</v>
      </c>
      <c r="F530" s="424"/>
      <c r="G530" s="424"/>
      <c r="H530" s="424"/>
      <c r="I530" s="33"/>
      <c r="J530" s="33"/>
    </row>
    <row r="531" spans="1:10" ht="12.75" customHeight="1">
      <c r="A531" s="421" t="s">
        <v>242</v>
      </c>
      <c r="B531" s="421"/>
      <c r="C531" s="421"/>
      <c r="D531" s="421"/>
      <c r="E531" s="423">
        <v>782750</v>
      </c>
      <c r="F531" s="424"/>
      <c r="G531" s="424"/>
      <c r="H531" s="424"/>
      <c r="I531" s="33"/>
      <c r="J531" s="33"/>
    </row>
    <row r="532" spans="1:10">
      <c r="A532" s="422" t="s">
        <v>153</v>
      </c>
      <c r="B532" s="422"/>
      <c r="C532" s="422"/>
      <c r="D532" s="33"/>
      <c r="E532" s="423">
        <v>750000</v>
      </c>
      <c r="F532" s="424"/>
      <c r="G532" s="424"/>
      <c r="H532" s="424"/>
      <c r="I532" s="33"/>
      <c r="J532" s="33"/>
    </row>
    <row r="533" spans="1:10">
      <c r="A533" s="422" t="s">
        <v>143</v>
      </c>
      <c r="B533" s="422"/>
      <c r="C533" s="422"/>
      <c r="D533" s="33"/>
      <c r="E533" s="423">
        <v>1281000</v>
      </c>
      <c r="F533" s="424"/>
      <c r="G533" s="424"/>
      <c r="H533" s="424"/>
      <c r="I533" s="33"/>
      <c r="J533" s="33"/>
    </row>
    <row r="534" spans="1:10">
      <c r="A534" s="422" t="s">
        <v>251</v>
      </c>
      <c r="B534" s="422"/>
      <c r="C534" s="422"/>
      <c r="D534" s="33"/>
      <c r="E534" s="423">
        <v>2565500</v>
      </c>
      <c r="F534" s="424"/>
      <c r="G534" s="424"/>
      <c r="H534" s="424"/>
      <c r="I534" s="33"/>
      <c r="J534" s="33"/>
    </row>
    <row r="535" spans="1:10">
      <c r="A535" s="424" t="s">
        <v>144</v>
      </c>
      <c r="B535" s="424"/>
      <c r="C535" s="424"/>
      <c r="D535" s="33"/>
      <c r="E535" s="423">
        <f>E530+E531+E532+E533+E534</f>
        <v>6162000</v>
      </c>
      <c r="F535" s="424"/>
      <c r="G535" s="424"/>
      <c r="H535" s="424"/>
      <c r="I535" s="33"/>
      <c r="J535" s="33"/>
    </row>
    <row r="536" spans="1:10">
      <c r="A536" s="37"/>
      <c r="B536" s="37"/>
      <c r="C536" s="37"/>
      <c r="D536" s="33"/>
      <c r="E536" s="46"/>
      <c r="F536" s="37"/>
      <c r="G536" s="37"/>
      <c r="H536" s="37"/>
      <c r="I536" s="33"/>
      <c r="J536" s="33"/>
    </row>
    <row r="537" spans="1:10">
      <c r="A537" s="434" t="s">
        <v>252</v>
      </c>
      <c r="B537" s="434"/>
      <c r="C537" s="33"/>
      <c r="D537" s="33"/>
      <c r="E537" s="33"/>
      <c r="F537" s="33"/>
      <c r="G537" s="33"/>
      <c r="H537" s="33"/>
      <c r="I537" s="33"/>
      <c r="J537" s="33"/>
    </row>
    <row r="538" spans="1:10" ht="27.75" customHeight="1">
      <c r="A538" s="33" t="s">
        <v>17</v>
      </c>
      <c r="B538" s="33"/>
      <c r="C538" s="435" t="s">
        <v>83</v>
      </c>
      <c r="D538" s="434"/>
      <c r="E538" s="434"/>
      <c r="F538" s="434"/>
      <c r="G538" s="434"/>
      <c r="H538" s="434"/>
      <c r="I538" s="434"/>
      <c r="J538" s="434"/>
    </row>
    <row r="539" spans="1:10">
      <c r="A539" s="33" t="s">
        <v>18</v>
      </c>
      <c r="B539" s="33"/>
      <c r="C539" s="42" t="s">
        <v>165</v>
      </c>
      <c r="D539" s="33"/>
      <c r="E539" s="33"/>
      <c r="F539" s="33"/>
      <c r="G539" s="33"/>
      <c r="H539" s="33"/>
      <c r="I539" s="33"/>
      <c r="J539" s="33"/>
    </row>
    <row r="540" spans="1:10">
      <c r="A540" s="33" t="s">
        <v>19</v>
      </c>
      <c r="B540" s="33"/>
      <c r="C540" s="42" t="s">
        <v>173</v>
      </c>
      <c r="D540" s="33"/>
      <c r="E540" s="33"/>
      <c r="F540" s="33"/>
      <c r="G540" s="33"/>
      <c r="H540" s="33"/>
      <c r="I540" s="33"/>
      <c r="J540" s="33"/>
    </row>
    <row r="541" spans="1:10" ht="15" customHeight="1">
      <c r="A541" s="33" t="s">
        <v>20</v>
      </c>
      <c r="B541" s="33"/>
      <c r="C541" s="33"/>
      <c r="D541" s="436" t="s">
        <v>253</v>
      </c>
      <c r="E541" s="437"/>
      <c r="F541" s="437"/>
      <c r="G541" s="437"/>
      <c r="H541" s="437"/>
      <c r="I541" s="437"/>
      <c r="J541" s="437"/>
    </row>
    <row r="542" spans="1:10">
      <c r="A542" s="39"/>
      <c r="B542" s="39"/>
      <c r="C542" s="39"/>
      <c r="D542" s="39"/>
      <c r="E542" s="39"/>
      <c r="F542" s="39"/>
      <c r="G542" s="39"/>
      <c r="H542" s="39"/>
      <c r="I542" s="39"/>
      <c r="J542" s="39"/>
    </row>
    <row r="543" spans="1:10">
      <c r="A543" s="427" t="s">
        <v>137</v>
      </c>
      <c r="B543" s="421"/>
      <c r="C543" s="421"/>
      <c r="D543" s="421"/>
      <c r="E543" s="421"/>
      <c r="F543" s="421"/>
      <c r="G543" s="421"/>
      <c r="H543" s="421"/>
      <c r="I543" s="421"/>
      <c r="J543" s="421"/>
    </row>
    <row r="544" spans="1:10">
      <c r="A544" s="33"/>
      <c r="B544" s="33"/>
      <c r="C544" s="33"/>
      <c r="D544" s="33"/>
      <c r="E544" s="33"/>
      <c r="F544" s="33"/>
      <c r="G544" s="33"/>
      <c r="H544" s="33"/>
      <c r="I544" s="33"/>
      <c r="J544" s="33"/>
    </row>
    <row r="545" spans="1:10">
      <c r="A545" s="33" t="s">
        <v>22</v>
      </c>
      <c r="B545" s="33"/>
      <c r="C545" s="33"/>
      <c r="D545" s="33"/>
      <c r="E545" s="33"/>
      <c r="F545" s="33"/>
      <c r="G545" s="33"/>
      <c r="H545" s="39"/>
      <c r="I545" s="39"/>
      <c r="J545" s="39"/>
    </row>
    <row r="546" spans="1:10">
      <c r="A546" s="421" t="s">
        <v>254</v>
      </c>
      <c r="B546" s="421"/>
      <c r="C546" s="421"/>
      <c r="D546" s="421"/>
      <c r="E546" s="421"/>
      <c r="F546" s="421"/>
      <c r="G546" s="421"/>
      <c r="H546" s="421"/>
      <c r="I546" s="421"/>
      <c r="J546" s="421"/>
    </row>
    <row r="547" spans="1:10">
      <c r="A547" s="427" t="s">
        <v>150</v>
      </c>
      <c r="B547" s="421"/>
      <c r="C547" s="421"/>
      <c r="D547" s="421"/>
      <c r="E547" s="421"/>
      <c r="F547" s="421"/>
      <c r="G547" s="421"/>
      <c r="H547" s="421"/>
      <c r="I547" s="421"/>
      <c r="J547" s="421"/>
    </row>
    <row r="548" spans="1:10">
      <c r="A548" s="43" t="s">
        <v>15</v>
      </c>
      <c r="B548" s="33"/>
      <c r="C548" s="33"/>
      <c r="D548" s="33"/>
      <c r="E548" s="33"/>
      <c r="F548" s="33"/>
      <c r="G548" s="33"/>
      <c r="H548" s="33"/>
      <c r="I548" s="39"/>
      <c r="J548" s="39"/>
    </row>
    <row r="549" spans="1:10">
      <c r="A549" s="422" t="s">
        <v>151</v>
      </c>
      <c r="B549" s="422"/>
      <c r="C549" s="422"/>
      <c r="D549" s="33"/>
      <c r="E549" s="423">
        <v>650000</v>
      </c>
      <c r="F549" s="424"/>
      <c r="G549" s="424"/>
      <c r="H549" s="424"/>
      <c r="I549" s="39"/>
      <c r="J549" s="39"/>
    </row>
    <row r="550" spans="1:10">
      <c r="A550" s="421" t="s">
        <v>242</v>
      </c>
      <c r="B550" s="421"/>
      <c r="C550" s="421"/>
      <c r="D550" s="421"/>
      <c r="E550" s="423">
        <v>650000</v>
      </c>
      <c r="F550" s="424"/>
      <c r="G550" s="424"/>
      <c r="H550" s="424"/>
      <c r="I550" s="39"/>
      <c r="J550" s="39"/>
    </row>
    <row r="551" spans="1:10">
      <c r="A551" s="424" t="s">
        <v>144</v>
      </c>
      <c r="B551" s="424"/>
      <c r="C551" s="424"/>
      <c r="D551" s="33"/>
      <c r="E551" s="423">
        <f>E549+E550</f>
        <v>1300000</v>
      </c>
      <c r="F551" s="424"/>
      <c r="G551" s="424"/>
      <c r="H551" s="424"/>
      <c r="I551" s="39"/>
      <c r="J551" s="39"/>
    </row>
    <row r="552" spans="1:10">
      <c r="A552" s="37"/>
      <c r="B552" s="37"/>
      <c r="C552" s="37"/>
      <c r="D552" s="33"/>
      <c r="E552" s="46"/>
      <c r="F552" s="37"/>
      <c r="G552" s="37"/>
      <c r="H552" s="37"/>
      <c r="I552" s="33"/>
      <c r="J552" s="33"/>
    </row>
    <row r="553" spans="1:10">
      <c r="A553" s="434" t="s">
        <v>255</v>
      </c>
      <c r="B553" s="434"/>
      <c r="C553" s="33"/>
      <c r="D553" s="33"/>
      <c r="E553" s="33"/>
      <c r="F553" s="33"/>
      <c r="G553" s="33"/>
      <c r="H553" s="33"/>
      <c r="I553" s="33"/>
      <c r="J553" s="33"/>
    </row>
    <row r="554" spans="1:10" ht="39.75" customHeight="1">
      <c r="A554" s="33" t="s">
        <v>17</v>
      </c>
      <c r="B554" s="33"/>
      <c r="C554" s="435" t="s">
        <v>84</v>
      </c>
      <c r="D554" s="421"/>
      <c r="E554" s="421"/>
      <c r="F554" s="421"/>
      <c r="G554" s="421"/>
      <c r="H554" s="421"/>
      <c r="I554" s="421"/>
      <c r="J554" s="421"/>
    </row>
    <row r="555" spans="1:10">
      <c r="A555" s="33" t="s">
        <v>18</v>
      </c>
      <c r="B555" s="33"/>
      <c r="C555" s="48" t="s">
        <v>165</v>
      </c>
      <c r="D555" s="33"/>
      <c r="E555" s="33"/>
      <c r="F555" s="33"/>
      <c r="G555" s="33"/>
      <c r="H555" s="33"/>
      <c r="I555" s="33"/>
      <c r="J555" s="33"/>
    </row>
    <row r="556" spans="1:10">
      <c r="A556" s="33" t="s">
        <v>19</v>
      </c>
      <c r="B556" s="33"/>
      <c r="C556" s="48" t="s">
        <v>147</v>
      </c>
      <c r="D556" s="33"/>
      <c r="E556" s="33"/>
      <c r="F556" s="33"/>
      <c r="G556" s="33"/>
      <c r="H556" s="33"/>
      <c r="I556" s="33"/>
      <c r="J556" s="33"/>
    </row>
    <row r="557" spans="1:10" ht="13.5" customHeight="1">
      <c r="A557" s="33" t="s">
        <v>20</v>
      </c>
      <c r="B557" s="33"/>
      <c r="C557" s="33"/>
      <c r="D557" s="436"/>
      <c r="E557" s="437"/>
      <c r="F557" s="437"/>
      <c r="G557" s="437"/>
      <c r="H557" s="437"/>
      <c r="I557" s="437"/>
      <c r="J557" s="437"/>
    </row>
    <row r="558" spans="1:10">
      <c r="A558" s="33"/>
      <c r="B558" s="33"/>
      <c r="C558" s="33"/>
      <c r="D558" s="33"/>
      <c r="E558" s="33"/>
      <c r="F558" s="33"/>
      <c r="G558" s="33"/>
      <c r="H558" s="33"/>
      <c r="I558" s="33"/>
      <c r="J558" s="33"/>
    </row>
    <row r="559" spans="1:10">
      <c r="A559" s="427" t="s">
        <v>235</v>
      </c>
      <c r="B559" s="421"/>
      <c r="C559" s="421"/>
      <c r="D559" s="421"/>
      <c r="E559" s="421"/>
      <c r="F559" s="421"/>
      <c r="G559" s="421"/>
      <c r="H559" s="421"/>
      <c r="I559" s="421"/>
      <c r="J559" s="421"/>
    </row>
    <row r="560" spans="1:10">
      <c r="A560" s="33"/>
      <c r="B560" s="33"/>
      <c r="C560" s="33"/>
      <c r="D560" s="33"/>
      <c r="E560" s="33"/>
      <c r="F560" s="33"/>
      <c r="G560" s="33"/>
      <c r="H560" s="33"/>
      <c r="I560" s="33"/>
      <c r="J560" s="33"/>
    </row>
    <row r="561" spans="1:10">
      <c r="A561" s="33" t="s">
        <v>22</v>
      </c>
      <c r="B561" s="33"/>
      <c r="C561" s="33"/>
      <c r="D561" s="33"/>
      <c r="E561" s="33"/>
      <c r="F561" s="33"/>
      <c r="G561" s="33"/>
      <c r="H561" s="33"/>
      <c r="I561" s="33"/>
      <c r="J561" s="33"/>
    </row>
    <row r="562" spans="1:10">
      <c r="A562" s="421" t="s">
        <v>158</v>
      </c>
      <c r="B562" s="421"/>
      <c r="C562" s="421"/>
      <c r="D562" s="421"/>
      <c r="E562" s="421"/>
      <c r="F562" s="421"/>
      <c r="G562" s="421"/>
      <c r="H562" s="421"/>
      <c r="I562" s="421"/>
      <c r="J562" s="421"/>
    </row>
    <row r="563" spans="1:10" ht="14.25" customHeight="1">
      <c r="A563" s="427" t="s">
        <v>167</v>
      </c>
      <c r="B563" s="421"/>
      <c r="C563" s="421"/>
      <c r="D563" s="421"/>
      <c r="E563" s="421"/>
      <c r="F563" s="421"/>
      <c r="G563" s="421"/>
      <c r="H563" s="421"/>
      <c r="I563" s="421"/>
      <c r="J563" s="421"/>
    </row>
    <row r="564" spans="1:10">
      <c r="A564" s="43" t="s">
        <v>15</v>
      </c>
      <c r="B564" s="33"/>
      <c r="C564" s="33"/>
      <c r="D564" s="33"/>
      <c r="E564" s="33"/>
      <c r="F564" s="33"/>
      <c r="G564" s="33"/>
      <c r="H564" s="33"/>
      <c r="I564" s="39"/>
      <c r="J564" s="39"/>
    </row>
    <row r="565" spans="1:10">
      <c r="A565" s="422" t="s">
        <v>151</v>
      </c>
      <c r="B565" s="422"/>
      <c r="C565" s="422"/>
      <c r="D565" s="33"/>
      <c r="E565" s="423">
        <v>100000</v>
      </c>
      <c r="F565" s="424"/>
      <c r="G565" s="424"/>
      <c r="H565" s="424"/>
      <c r="I565" s="39"/>
      <c r="J565" s="39"/>
    </row>
    <row r="566" spans="1:10">
      <c r="A566" s="421" t="s">
        <v>242</v>
      </c>
      <c r="B566" s="421"/>
      <c r="C566" s="421"/>
      <c r="D566" s="421"/>
      <c r="E566" s="423">
        <v>100000</v>
      </c>
      <c r="F566" s="424"/>
      <c r="G566" s="424"/>
      <c r="H566" s="424"/>
      <c r="I566" s="39"/>
      <c r="J566" s="39"/>
    </row>
    <row r="567" spans="1:10">
      <c r="A567" s="424" t="s">
        <v>144</v>
      </c>
      <c r="B567" s="424"/>
      <c r="C567" s="424"/>
      <c r="D567" s="33"/>
      <c r="E567" s="423">
        <f>SUM(E565:E566)</f>
        <v>200000</v>
      </c>
      <c r="F567" s="424"/>
      <c r="G567" s="424"/>
      <c r="H567" s="424"/>
      <c r="I567" s="39"/>
      <c r="J567" s="39"/>
    </row>
    <row r="568" spans="1:10">
      <c r="A568" s="39"/>
      <c r="B568" s="39"/>
      <c r="C568" s="39"/>
      <c r="D568" s="39"/>
      <c r="E568" s="39"/>
      <c r="F568" s="39"/>
      <c r="G568" s="39"/>
      <c r="H568" s="39"/>
      <c r="I568" s="39"/>
      <c r="J568" s="39"/>
    </row>
    <row r="569" spans="1:10">
      <c r="A569" s="434" t="s">
        <v>256</v>
      </c>
      <c r="B569" s="434"/>
      <c r="C569" s="33"/>
      <c r="D569" s="33"/>
      <c r="E569" s="33"/>
      <c r="F569" s="33"/>
      <c r="G569" s="33"/>
      <c r="H569" s="33"/>
      <c r="I569" s="33"/>
      <c r="J569" s="33"/>
    </row>
    <row r="570" spans="1:10" ht="42" customHeight="1">
      <c r="A570" s="33" t="s">
        <v>17</v>
      </c>
      <c r="B570" s="33"/>
      <c r="C570" s="435" t="s">
        <v>85</v>
      </c>
      <c r="D570" s="421"/>
      <c r="E570" s="421"/>
      <c r="F570" s="421"/>
      <c r="G570" s="421"/>
      <c r="H570" s="421"/>
      <c r="I570" s="421"/>
      <c r="J570" s="421"/>
    </row>
    <row r="571" spans="1:10">
      <c r="A571" s="33" t="s">
        <v>18</v>
      </c>
      <c r="B571" s="33"/>
      <c r="C571" s="48" t="s">
        <v>155</v>
      </c>
      <c r="D571" s="39"/>
      <c r="E571" s="39"/>
      <c r="F571" s="39"/>
      <c r="G571" s="39"/>
      <c r="H571" s="39"/>
      <c r="I571" s="39"/>
      <c r="J571" s="39"/>
    </row>
    <row r="572" spans="1:10">
      <c r="A572" s="33" t="s">
        <v>19</v>
      </c>
      <c r="B572" s="33"/>
      <c r="C572" s="48" t="s">
        <v>156</v>
      </c>
      <c r="D572" s="39"/>
      <c r="E572" s="39"/>
      <c r="F572" s="39"/>
      <c r="G572" s="39"/>
      <c r="H572" s="39"/>
      <c r="I572" s="39"/>
      <c r="J572" s="39"/>
    </row>
    <row r="573" spans="1:10" ht="12" customHeight="1">
      <c r="A573" s="33" t="s">
        <v>20</v>
      </c>
      <c r="B573" s="33"/>
      <c r="C573" s="33"/>
      <c r="D573" s="436"/>
      <c r="E573" s="437"/>
      <c r="F573" s="437"/>
      <c r="G573" s="437"/>
      <c r="H573" s="437"/>
      <c r="I573" s="437"/>
      <c r="J573" s="437"/>
    </row>
    <row r="574" spans="1:10">
      <c r="A574" s="33"/>
      <c r="B574" s="33"/>
      <c r="C574" s="33"/>
      <c r="D574" s="33"/>
      <c r="E574" s="33"/>
      <c r="F574" s="33"/>
      <c r="G574" s="33"/>
      <c r="H574" s="33"/>
      <c r="I574" s="33"/>
      <c r="J574" s="33"/>
    </row>
    <row r="575" spans="1:10" ht="14.25" customHeight="1">
      <c r="A575" s="427" t="s">
        <v>235</v>
      </c>
      <c r="B575" s="421"/>
      <c r="C575" s="421"/>
      <c r="D575" s="421"/>
      <c r="E575" s="421"/>
      <c r="F575" s="421"/>
      <c r="G575" s="421"/>
      <c r="H575" s="421"/>
      <c r="I575" s="421"/>
      <c r="J575" s="421"/>
    </row>
    <row r="576" spans="1:10">
      <c r="A576" s="33"/>
      <c r="B576" s="33"/>
      <c r="C576" s="33"/>
      <c r="D576" s="33"/>
      <c r="E576" s="33"/>
      <c r="F576" s="33"/>
      <c r="G576" s="33"/>
      <c r="H576" s="33"/>
      <c r="I576" s="33"/>
      <c r="J576" s="33"/>
    </row>
    <row r="577" spans="1:10">
      <c r="A577" s="33" t="s">
        <v>22</v>
      </c>
      <c r="B577" s="33"/>
      <c r="C577" s="33"/>
      <c r="D577" s="33"/>
      <c r="E577" s="33"/>
      <c r="F577" s="33"/>
      <c r="G577" s="33"/>
      <c r="H577" s="33"/>
      <c r="I577" s="33"/>
      <c r="J577" s="33"/>
    </row>
    <row r="578" spans="1:10">
      <c r="A578" s="421" t="s">
        <v>158</v>
      </c>
      <c r="B578" s="421"/>
      <c r="C578" s="421"/>
      <c r="D578" s="421"/>
      <c r="E578" s="421"/>
      <c r="F578" s="421"/>
      <c r="G578" s="421"/>
      <c r="H578" s="421"/>
      <c r="I578" s="421"/>
      <c r="J578" s="421"/>
    </row>
    <row r="579" spans="1:10" ht="15" customHeight="1">
      <c r="A579" s="427" t="s">
        <v>167</v>
      </c>
      <c r="B579" s="421"/>
      <c r="C579" s="421"/>
      <c r="D579" s="421"/>
      <c r="E579" s="421"/>
      <c r="F579" s="421"/>
      <c r="G579" s="421"/>
      <c r="H579" s="421"/>
      <c r="I579" s="421"/>
      <c r="J579" s="421"/>
    </row>
    <row r="580" spans="1:10">
      <c r="A580" s="43" t="s">
        <v>15</v>
      </c>
      <c r="B580" s="33"/>
      <c r="C580" s="33"/>
      <c r="D580" s="33"/>
      <c r="E580" s="33"/>
      <c r="F580" s="33"/>
      <c r="G580" s="33"/>
      <c r="H580" s="33"/>
      <c r="I580" s="39"/>
      <c r="J580" s="39"/>
    </row>
    <row r="581" spans="1:10">
      <c r="A581" s="422" t="s">
        <v>140</v>
      </c>
      <c r="B581" s="422"/>
      <c r="C581" s="422"/>
      <c r="D581" s="33"/>
      <c r="E581" s="423">
        <v>98400</v>
      </c>
      <c r="F581" s="424"/>
      <c r="G581" s="424"/>
      <c r="H581" s="424"/>
      <c r="I581" s="39"/>
      <c r="J581" s="39"/>
    </row>
    <row r="582" spans="1:10">
      <c r="A582" s="422" t="s">
        <v>141</v>
      </c>
      <c r="B582" s="422"/>
      <c r="C582" s="422"/>
      <c r="D582" s="33"/>
      <c r="E582" s="423">
        <v>97108.5</v>
      </c>
      <c r="F582" s="424"/>
      <c r="G582" s="424"/>
      <c r="H582" s="424"/>
      <c r="I582" s="39"/>
      <c r="J582" s="39"/>
    </row>
    <row r="583" spans="1:10" ht="24" customHeight="1">
      <c r="A583" s="427" t="s">
        <v>257</v>
      </c>
      <c r="B583" s="427"/>
      <c r="C583" s="427"/>
      <c r="D583" s="427"/>
      <c r="E583" s="423">
        <v>97108.5</v>
      </c>
      <c r="F583" s="424"/>
      <c r="G583" s="424"/>
      <c r="H583" s="424"/>
      <c r="I583" s="39"/>
      <c r="J583" s="39"/>
    </row>
    <row r="584" spans="1:10">
      <c r="A584" s="424" t="s">
        <v>144</v>
      </c>
      <c r="B584" s="424"/>
      <c r="C584" s="424"/>
      <c r="D584" s="33"/>
      <c r="E584" s="423">
        <f>SUM(E581:E583)</f>
        <v>292617</v>
      </c>
      <c r="F584" s="424"/>
      <c r="G584" s="424"/>
      <c r="H584" s="424"/>
      <c r="I584" s="39"/>
      <c r="J584" s="39"/>
    </row>
    <row r="585" spans="1:10">
      <c r="A585" s="39"/>
      <c r="B585" s="39"/>
      <c r="C585" s="39"/>
      <c r="D585" s="39"/>
      <c r="E585" s="39"/>
      <c r="F585" s="39"/>
      <c r="G585" s="39"/>
      <c r="H585" s="39"/>
      <c r="I585" s="39"/>
      <c r="J585" s="39"/>
    </row>
    <row r="586" spans="1:10">
      <c r="A586" s="434" t="s">
        <v>258</v>
      </c>
      <c r="B586" s="434"/>
      <c r="C586" s="33"/>
      <c r="D586" s="33"/>
      <c r="E586" s="33"/>
      <c r="F586" s="33"/>
      <c r="G586" s="33"/>
      <c r="H586" s="33"/>
      <c r="I586" s="33"/>
      <c r="J586" s="33"/>
    </row>
    <row r="587" spans="1:10" ht="41.25" customHeight="1">
      <c r="A587" s="33" t="s">
        <v>17</v>
      </c>
      <c r="B587" s="33"/>
      <c r="C587" s="435" t="s">
        <v>259</v>
      </c>
      <c r="D587" s="421"/>
      <c r="E587" s="421"/>
      <c r="F587" s="421"/>
      <c r="G587" s="421"/>
      <c r="H587" s="421"/>
      <c r="I587" s="421"/>
      <c r="J587" s="421"/>
    </row>
    <row r="588" spans="1:10">
      <c r="A588" s="33" t="s">
        <v>18</v>
      </c>
      <c r="B588" s="33"/>
      <c r="C588" s="48" t="s">
        <v>155</v>
      </c>
      <c r="D588" s="39"/>
      <c r="E588" s="39"/>
      <c r="F588" s="39"/>
      <c r="G588" s="39"/>
      <c r="H588" s="39"/>
      <c r="I588" s="39"/>
      <c r="J588" s="39"/>
    </row>
    <row r="589" spans="1:10">
      <c r="A589" s="33" t="s">
        <v>19</v>
      </c>
      <c r="B589" s="33"/>
      <c r="C589" s="48" t="s">
        <v>156</v>
      </c>
      <c r="D589" s="39"/>
      <c r="E589" s="39"/>
      <c r="F589" s="39"/>
      <c r="G589" s="39"/>
      <c r="H589" s="39"/>
      <c r="I589" s="39"/>
      <c r="J589" s="39"/>
    </row>
    <row r="590" spans="1:10" ht="15.75" customHeight="1">
      <c r="A590" s="33" t="s">
        <v>20</v>
      </c>
      <c r="B590" s="33"/>
      <c r="C590" s="33"/>
      <c r="D590" s="436"/>
      <c r="E590" s="437"/>
      <c r="F590" s="437"/>
      <c r="G590" s="437"/>
      <c r="H590" s="437"/>
      <c r="I590" s="437"/>
      <c r="J590" s="437"/>
    </row>
    <row r="591" spans="1:10">
      <c r="A591" s="33"/>
      <c r="B591" s="33"/>
      <c r="C591" s="33"/>
      <c r="D591" s="33"/>
      <c r="E591" s="33"/>
      <c r="F591" s="33"/>
      <c r="G591" s="33"/>
      <c r="H591" s="33"/>
      <c r="I591" s="33"/>
      <c r="J591" s="33"/>
    </row>
    <row r="592" spans="1:10" ht="14.25" customHeight="1">
      <c r="A592" s="427" t="s">
        <v>235</v>
      </c>
      <c r="B592" s="421"/>
      <c r="C592" s="421"/>
      <c r="D592" s="421"/>
      <c r="E592" s="421"/>
      <c r="F592" s="421"/>
      <c r="G592" s="421"/>
      <c r="H592" s="421"/>
      <c r="I592" s="421"/>
      <c r="J592" s="421"/>
    </row>
    <row r="593" spans="1:10">
      <c r="A593" s="33"/>
      <c r="B593" s="33"/>
      <c r="C593" s="33"/>
      <c r="D593" s="33"/>
      <c r="E593" s="33"/>
      <c r="F593" s="33"/>
      <c r="G593" s="33"/>
      <c r="H593" s="33"/>
      <c r="I593" s="33"/>
      <c r="J593" s="33"/>
    </row>
    <row r="594" spans="1:10">
      <c r="A594" s="33" t="s">
        <v>22</v>
      </c>
      <c r="B594" s="33"/>
      <c r="C594" s="33"/>
      <c r="D594" s="33"/>
      <c r="E594" s="33"/>
      <c r="F594" s="33"/>
      <c r="G594" s="33"/>
      <c r="H594" s="33"/>
      <c r="I594" s="33"/>
      <c r="J594" s="33"/>
    </row>
    <row r="595" spans="1:10">
      <c r="A595" s="421" t="s">
        <v>158</v>
      </c>
      <c r="B595" s="421"/>
      <c r="C595" s="421"/>
      <c r="D595" s="421"/>
      <c r="E595" s="421"/>
      <c r="F595" s="421"/>
      <c r="G595" s="421"/>
      <c r="H595" s="421"/>
      <c r="I595" s="421"/>
      <c r="J595" s="421"/>
    </row>
    <row r="596" spans="1:10" ht="14.25" customHeight="1">
      <c r="A596" s="427" t="s">
        <v>167</v>
      </c>
      <c r="B596" s="421"/>
      <c r="C596" s="421"/>
      <c r="D596" s="421"/>
      <c r="E596" s="421"/>
      <c r="F596" s="421"/>
      <c r="G596" s="421"/>
      <c r="H596" s="421"/>
      <c r="I596" s="421"/>
      <c r="J596" s="421"/>
    </row>
    <row r="597" spans="1:10">
      <c r="A597" s="43" t="s">
        <v>15</v>
      </c>
      <c r="B597" s="33"/>
      <c r="C597" s="33"/>
      <c r="D597" s="33"/>
      <c r="E597" s="33"/>
      <c r="F597" s="33"/>
      <c r="G597" s="33"/>
      <c r="H597" s="33"/>
      <c r="I597" s="39"/>
      <c r="J597" s="39"/>
    </row>
    <row r="598" spans="1:10">
      <c r="A598" s="422" t="s">
        <v>260</v>
      </c>
      <c r="B598" s="422"/>
      <c r="C598" s="422"/>
      <c r="D598" s="33"/>
      <c r="E598" s="423">
        <v>31980</v>
      </c>
      <c r="F598" s="424"/>
      <c r="G598" s="424"/>
      <c r="H598" s="424"/>
      <c r="I598" s="39"/>
      <c r="J598" s="39"/>
    </row>
    <row r="599" spans="1:10">
      <c r="A599" s="422" t="s">
        <v>141</v>
      </c>
      <c r="B599" s="422"/>
      <c r="C599" s="422"/>
      <c r="D599" s="33"/>
      <c r="E599" s="423">
        <v>148215</v>
      </c>
      <c r="F599" s="424"/>
      <c r="G599" s="424"/>
      <c r="H599" s="424"/>
      <c r="I599" s="39"/>
      <c r="J599" s="39"/>
    </row>
    <row r="600" spans="1:10" ht="26.25" customHeight="1">
      <c r="A600" s="427" t="s">
        <v>257</v>
      </c>
      <c r="B600" s="427"/>
      <c r="C600" s="427"/>
      <c r="D600" s="427"/>
      <c r="E600" s="423">
        <v>148215</v>
      </c>
      <c r="F600" s="424"/>
      <c r="G600" s="424"/>
      <c r="H600" s="424"/>
      <c r="I600" s="39"/>
      <c r="J600" s="39"/>
    </row>
    <row r="601" spans="1:10">
      <c r="A601" s="424" t="s">
        <v>144</v>
      </c>
      <c r="B601" s="424"/>
      <c r="C601" s="424"/>
      <c r="D601" s="33"/>
      <c r="E601" s="423">
        <f>SUM(E598:E600)</f>
        <v>328410</v>
      </c>
      <c r="F601" s="424"/>
      <c r="G601" s="424"/>
      <c r="H601" s="424"/>
      <c r="I601" s="39"/>
      <c r="J601" s="39"/>
    </row>
    <row r="602" spans="1:10">
      <c r="A602" s="39"/>
      <c r="B602" s="39"/>
      <c r="C602" s="39"/>
      <c r="D602" s="39"/>
      <c r="E602" s="39"/>
      <c r="F602" s="39"/>
      <c r="G602" s="39"/>
      <c r="H602" s="39"/>
      <c r="I602" s="39"/>
      <c r="J602" s="39"/>
    </row>
    <row r="603" spans="1:10">
      <c r="A603" s="434" t="s">
        <v>261</v>
      </c>
      <c r="B603" s="434"/>
      <c r="C603" s="33"/>
      <c r="D603" s="33"/>
      <c r="E603" s="33"/>
      <c r="F603" s="33"/>
      <c r="G603" s="33"/>
      <c r="H603" s="33"/>
      <c r="I603" s="33"/>
      <c r="J603" s="33"/>
    </row>
    <row r="604" spans="1:10" ht="27.75" customHeight="1">
      <c r="A604" s="33" t="s">
        <v>17</v>
      </c>
      <c r="B604" s="33"/>
      <c r="C604" s="435" t="s">
        <v>87</v>
      </c>
      <c r="D604" s="421"/>
      <c r="E604" s="421"/>
      <c r="F604" s="421"/>
      <c r="G604" s="421"/>
      <c r="H604" s="421"/>
      <c r="I604" s="421"/>
      <c r="J604" s="421"/>
    </row>
    <row r="605" spans="1:10">
      <c r="A605" s="33" t="s">
        <v>18</v>
      </c>
      <c r="B605" s="33"/>
      <c r="C605" s="48" t="s">
        <v>232</v>
      </c>
      <c r="D605" s="33"/>
      <c r="E605" s="33"/>
      <c r="F605" s="33"/>
      <c r="G605" s="33"/>
      <c r="H605" s="33"/>
      <c r="I605" s="33"/>
      <c r="J605" s="33"/>
    </row>
    <row r="606" spans="1:10">
      <c r="A606" s="33" t="s">
        <v>19</v>
      </c>
      <c r="B606" s="33"/>
      <c r="C606" s="48" t="s">
        <v>222</v>
      </c>
      <c r="D606" s="33"/>
      <c r="E606" s="33"/>
      <c r="F606" s="33"/>
      <c r="G606" s="33"/>
      <c r="H606" s="33"/>
      <c r="I606" s="33"/>
      <c r="J606" s="33"/>
    </row>
    <row r="607" spans="1:10" ht="14.25" customHeight="1">
      <c r="A607" s="33" t="s">
        <v>20</v>
      </c>
      <c r="B607" s="33"/>
      <c r="C607" s="33"/>
      <c r="D607" s="436"/>
      <c r="E607" s="437"/>
      <c r="F607" s="437"/>
      <c r="G607" s="437"/>
      <c r="H607" s="437"/>
      <c r="I607" s="437"/>
      <c r="J607" s="437"/>
    </row>
    <row r="608" spans="1:10">
      <c r="A608" s="33"/>
      <c r="B608" s="33"/>
      <c r="C608" s="33"/>
      <c r="D608" s="33"/>
      <c r="E608" s="33"/>
      <c r="F608" s="33"/>
      <c r="G608" s="33"/>
      <c r="H608" s="33"/>
      <c r="I608" s="33"/>
      <c r="J608" s="33"/>
    </row>
    <row r="609" spans="1:10" ht="17.25" customHeight="1">
      <c r="A609" s="427" t="s">
        <v>235</v>
      </c>
      <c r="B609" s="421"/>
      <c r="C609" s="421"/>
      <c r="D609" s="421"/>
      <c r="E609" s="421"/>
      <c r="F609" s="421"/>
      <c r="G609" s="421"/>
      <c r="H609" s="421"/>
      <c r="I609" s="421"/>
      <c r="J609" s="421"/>
    </row>
    <row r="610" spans="1:10">
      <c r="A610" s="33"/>
      <c r="B610" s="33"/>
      <c r="C610" s="33"/>
      <c r="D610" s="33"/>
      <c r="E610" s="33"/>
      <c r="F610" s="33"/>
      <c r="G610" s="33"/>
      <c r="H610" s="33"/>
      <c r="I610" s="33"/>
      <c r="J610" s="33"/>
    </row>
    <row r="611" spans="1:10">
      <c r="A611" s="33" t="s">
        <v>22</v>
      </c>
      <c r="B611" s="33"/>
      <c r="C611" s="33"/>
      <c r="D611" s="33"/>
      <c r="E611" s="33"/>
      <c r="F611" s="33"/>
      <c r="G611" s="33"/>
      <c r="H611" s="33"/>
      <c r="I611" s="33"/>
      <c r="J611" s="33"/>
    </row>
    <row r="612" spans="1:10">
      <c r="A612" s="421" t="s">
        <v>158</v>
      </c>
      <c r="B612" s="421"/>
      <c r="C612" s="421"/>
      <c r="D612" s="421"/>
      <c r="E612" s="421"/>
      <c r="F612" s="421"/>
      <c r="G612" s="421"/>
      <c r="H612" s="421"/>
      <c r="I612" s="421"/>
      <c r="J612" s="421"/>
    </row>
    <row r="613" spans="1:10">
      <c r="A613" s="427" t="s">
        <v>167</v>
      </c>
      <c r="B613" s="421"/>
      <c r="C613" s="421"/>
      <c r="D613" s="421"/>
      <c r="E613" s="421"/>
      <c r="F613" s="421"/>
      <c r="G613" s="421"/>
      <c r="H613" s="421"/>
      <c r="I613" s="421"/>
      <c r="J613" s="421"/>
    </row>
    <row r="614" spans="1:10">
      <c r="A614" s="43" t="s">
        <v>15</v>
      </c>
      <c r="B614" s="33"/>
      <c r="C614" s="33"/>
      <c r="D614" s="33"/>
      <c r="E614" s="33"/>
      <c r="F614" s="33"/>
      <c r="G614" s="33"/>
      <c r="H614" s="33"/>
      <c r="I614" s="39"/>
      <c r="J614" s="39"/>
    </row>
    <row r="615" spans="1:10">
      <c r="A615" s="422" t="s">
        <v>151</v>
      </c>
      <c r="B615" s="422"/>
      <c r="C615" s="422"/>
      <c r="D615" s="33"/>
      <c r="E615" s="423">
        <v>200000</v>
      </c>
      <c r="F615" s="424"/>
      <c r="G615" s="424"/>
      <c r="H615" s="424"/>
      <c r="I615" s="39"/>
      <c r="J615" s="39"/>
    </row>
    <row r="616" spans="1:10">
      <c r="A616" s="421" t="s">
        <v>242</v>
      </c>
      <c r="B616" s="421"/>
      <c r="C616" s="421"/>
      <c r="D616" s="422"/>
      <c r="E616" s="423">
        <v>200000</v>
      </c>
      <c r="F616" s="424"/>
      <c r="G616" s="424"/>
      <c r="H616" s="424"/>
      <c r="I616" s="39"/>
      <c r="J616" s="39"/>
    </row>
    <row r="617" spans="1:10">
      <c r="A617" s="424" t="s">
        <v>144</v>
      </c>
      <c r="B617" s="424"/>
      <c r="C617" s="424"/>
      <c r="D617" s="33"/>
      <c r="E617" s="423">
        <f>SUM(E615:E616)</f>
        <v>400000</v>
      </c>
      <c r="F617" s="424"/>
      <c r="G617" s="424"/>
      <c r="H617" s="424"/>
      <c r="I617" s="39"/>
      <c r="J617" s="39"/>
    </row>
    <row r="618" spans="1:10">
      <c r="A618" s="37"/>
      <c r="B618" s="37"/>
      <c r="C618" s="37"/>
      <c r="D618" s="33"/>
      <c r="E618" s="46"/>
      <c r="F618" s="37"/>
      <c r="G618" s="37"/>
      <c r="H618" s="37"/>
      <c r="I618" s="39"/>
      <c r="J618" s="39"/>
    </row>
    <row r="619" spans="1:10">
      <c r="A619" s="434" t="s">
        <v>262</v>
      </c>
      <c r="B619" s="434"/>
      <c r="C619" s="33"/>
      <c r="D619" s="33"/>
      <c r="E619" s="33"/>
      <c r="F619" s="33"/>
      <c r="G619" s="33"/>
      <c r="H619" s="33"/>
      <c r="I619" s="33"/>
      <c r="J619" s="33"/>
    </row>
    <row r="620" spans="1:10" ht="27" customHeight="1">
      <c r="A620" s="33" t="s">
        <v>17</v>
      </c>
      <c r="B620" s="33"/>
      <c r="C620" s="435" t="s">
        <v>88</v>
      </c>
      <c r="D620" s="421"/>
      <c r="E620" s="421"/>
      <c r="F620" s="421"/>
      <c r="G620" s="421"/>
      <c r="H620" s="421"/>
      <c r="I620" s="421"/>
      <c r="J620" s="421"/>
    </row>
    <row r="621" spans="1:10">
      <c r="A621" s="33" t="s">
        <v>18</v>
      </c>
      <c r="B621" s="33"/>
      <c r="C621" s="48" t="s">
        <v>156</v>
      </c>
      <c r="D621" s="33"/>
      <c r="E621" s="33"/>
      <c r="F621" s="33"/>
      <c r="G621" s="33"/>
      <c r="H621" s="33"/>
      <c r="I621" s="33"/>
      <c r="J621" s="33"/>
    </row>
    <row r="622" spans="1:10">
      <c r="A622" s="33" t="s">
        <v>19</v>
      </c>
      <c r="B622" s="33"/>
      <c r="C622" s="48" t="s">
        <v>222</v>
      </c>
      <c r="D622" s="33"/>
      <c r="E622" s="33"/>
      <c r="F622" s="33"/>
      <c r="G622" s="33"/>
      <c r="H622" s="33"/>
      <c r="I622" s="33"/>
      <c r="J622" s="33"/>
    </row>
    <row r="623" spans="1:10">
      <c r="A623" s="33" t="s">
        <v>20</v>
      </c>
      <c r="B623" s="33"/>
      <c r="C623" s="33"/>
      <c r="D623" s="436"/>
      <c r="E623" s="437"/>
      <c r="F623" s="437"/>
      <c r="G623" s="437"/>
      <c r="H623" s="437"/>
      <c r="I623" s="437"/>
      <c r="J623" s="437"/>
    </row>
    <row r="624" spans="1:10">
      <c r="A624" s="33"/>
      <c r="B624" s="33"/>
      <c r="C624" s="33"/>
      <c r="D624" s="33"/>
      <c r="E624" s="33"/>
      <c r="F624" s="33"/>
      <c r="G624" s="33"/>
      <c r="H624" s="33"/>
      <c r="I624" s="33"/>
      <c r="J624" s="33"/>
    </row>
    <row r="625" spans="1:10">
      <c r="A625" s="427" t="s">
        <v>235</v>
      </c>
      <c r="B625" s="421"/>
      <c r="C625" s="421"/>
      <c r="D625" s="421"/>
      <c r="E625" s="421"/>
      <c r="F625" s="421"/>
      <c r="G625" s="421"/>
      <c r="H625" s="421"/>
      <c r="I625" s="421"/>
      <c r="J625" s="421"/>
    </row>
    <row r="626" spans="1:10">
      <c r="A626" s="33"/>
      <c r="B626" s="33"/>
      <c r="C626" s="33"/>
      <c r="D626" s="33"/>
      <c r="E626" s="33"/>
      <c r="F626" s="33"/>
      <c r="G626" s="33"/>
      <c r="H626" s="33"/>
      <c r="I626" s="33"/>
      <c r="J626" s="33"/>
    </row>
    <row r="627" spans="1:10">
      <c r="A627" s="33" t="s">
        <v>22</v>
      </c>
      <c r="B627" s="33"/>
      <c r="C627" s="33"/>
      <c r="D627" s="33"/>
      <c r="E627" s="33"/>
      <c r="F627" s="33"/>
      <c r="G627" s="33"/>
      <c r="H627" s="33"/>
      <c r="I627" s="33"/>
      <c r="J627" s="33"/>
    </row>
    <row r="628" spans="1:10">
      <c r="A628" s="421" t="s">
        <v>158</v>
      </c>
      <c r="B628" s="421"/>
      <c r="C628" s="421"/>
      <c r="D628" s="421"/>
      <c r="E628" s="421"/>
      <c r="F628" s="421"/>
      <c r="G628" s="421"/>
      <c r="H628" s="421"/>
      <c r="I628" s="421"/>
      <c r="J628" s="421"/>
    </row>
    <row r="629" spans="1:10">
      <c r="A629" s="427" t="s">
        <v>167</v>
      </c>
      <c r="B629" s="421"/>
      <c r="C629" s="421"/>
      <c r="D629" s="421"/>
      <c r="E629" s="421"/>
      <c r="F629" s="421"/>
      <c r="G629" s="421"/>
      <c r="H629" s="421"/>
      <c r="I629" s="421"/>
      <c r="J629" s="421"/>
    </row>
    <row r="630" spans="1:10">
      <c r="A630" s="43" t="s">
        <v>15</v>
      </c>
      <c r="B630" s="33"/>
      <c r="C630" s="33"/>
      <c r="D630" s="33"/>
      <c r="E630" s="33"/>
      <c r="F630" s="33"/>
      <c r="G630" s="33"/>
      <c r="H630" s="33"/>
      <c r="I630" s="39"/>
      <c r="J630" s="39"/>
    </row>
    <row r="631" spans="1:10">
      <c r="A631" s="422" t="s">
        <v>151</v>
      </c>
      <c r="B631" s="422"/>
      <c r="C631" s="422"/>
      <c r="D631" s="33"/>
      <c r="E631" s="423">
        <v>100000</v>
      </c>
      <c r="F631" s="424"/>
      <c r="G631" s="424"/>
      <c r="H631" s="424"/>
      <c r="I631" s="39"/>
      <c r="J631" s="39"/>
    </row>
    <row r="632" spans="1:10">
      <c r="A632" s="421" t="s">
        <v>242</v>
      </c>
      <c r="B632" s="421"/>
      <c r="C632" s="421"/>
      <c r="D632" s="422"/>
      <c r="E632" s="423">
        <v>100000</v>
      </c>
      <c r="F632" s="424"/>
      <c r="G632" s="424"/>
      <c r="H632" s="424"/>
      <c r="I632" s="39"/>
      <c r="J632" s="39"/>
    </row>
    <row r="633" spans="1:10">
      <c r="A633" s="424" t="s">
        <v>144</v>
      </c>
      <c r="B633" s="424"/>
      <c r="C633" s="424"/>
      <c r="D633" s="33"/>
      <c r="E633" s="423">
        <f>SUM(E631:E632)</f>
        <v>200000</v>
      </c>
      <c r="F633" s="424"/>
      <c r="G633" s="424"/>
      <c r="H633" s="424"/>
      <c r="I633" s="39"/>
      <c r="J633" s="39"/>
    </row>
    <row r="634" spans="1:10">
      <c r="A634" s="37"/>
      <c r="B634" s="37"/>
      <c r="C634" s="37"/>
      <c r="D634" s="33"/>
      <c r="E634" s="46"/>
      <c r="F634" s="37"/>
      <c r="G634" s="37"/>
      <c r="H634" s="37"/>
      <c r="I634" s="39"/>
      <c r="J634" s="39"/>
    </row>
    <row r="635" spans="1:10">
      <c r="A635" s="434" t="s">
        <v>263</v>
      </c>
      <c r="B635" s="434"/>
      <c r="C635" s="33"/>
      <c r="D635" s="33"/>
      <c r="E635" s="33"/>
      <c r="F635" s="33"/>
      <c r="G635" s="33"/>
      <c r="H635" s="33"/>
      <c r="I635" s="33"/>
      <c r="J635" s="33"/>
    </row>
    <row r="636" spans="1:10" ht="27" customHeight="1">
      <c r="A636" s="33" t="s">
        <v>17</v>
      </c>
      <c r="B636" s="33"/>
      <c r="C636" s="435" t="s">
        <v>264</v>
      </c>
      <c r="D636" s="421"/>
      <c r="E636" s="421"/>
      <c r="F636" s="421"/>
      <c r="G636" s="421"/>
      <c r="H636" s="421"/>
      <c r="I636" s="421"/>
      <c r="J636" s="421"/>
    </row>
    <row r="637" spans="1:10">
      <c r="A637" s="33" t="s">
        <v>18</v>
      </c>
      <c r="B637" s="33"/>
      <c r="C637" s="48" t="s">
        <v>232</v>
      </c>
      <c r="D637" s="33"/>
      <c r="E637" s="33"/>
      <c r="F637" s="33"/>
      <c r="G637" s="33"/>
      <c r="H637" s="33"/>
      <c r="I637" s="33"/>
      <c r="J637" s="33"/>
    </row>
    <row r="638" spans="1:10">
      <c r="A638" s="33" t="s">
        <v>19</v>
      </c>
      <c r="B638" s="33"/>
      <c r="C638" s="48" t="s">
        <v>161</v>
      </c>
      <c r="D638" s="33"/>
      <c r="E638" s="33"/>
      <c r="F638" s="33"/>
      <c r="G638" s="33"/>
      <c r="H638" s="33"/>
      <c r="I638" s="33"/>
      <c r="J638" s="33"/>
    </row>
    <row r="639" spans="1:10">
      <c r="A639" s="33" t="s">
        <v>20</v>
      </c>
      <c r="B639" s="33"/>
      <c r="C639" s="33"/>
      <c r="D639" s="436"/>
      <c r="E639" s="437"/>
      <c r="F639" s="437"/>
      <c r="G639" s="437"/>
      <c r="H639" s="437"/>
      <c r="I639" s="437"/>
      <c r="J639" s="437"/>
    </row>
    <row r="640" spans="1:10">
      <c r="A640" s="33"/>
      <c r="B640" s="33"/>
      <c r="C640" s="33"/>
      <c r="D640" s="33"/>
      <c r="E640" s="33"/>
      <c r="F640" s="33"/>
      <c r="G640" s="33"/>
      <c r="H640" s="33"/>
      <c r="I640" s="33"/>
      <c r="J640" s="33"/>
    </row>
    <row r="641" spans="1:10">
      <c r="A641" s="427" t="s">
        <v>235</v>
      </c>
      <c r="B641" s="421"/>
      <c r="C641" s="421"/>
      <c r="D641" s="421"/>
      <c r="E641" s="421"/>
      <c r="F641" s="421"/>
      <c r="G641" s="421"/>
      <c r="H641" s="421"/>
      <c r="I641" s="421"/>
      <c r="J641" s="421"/>
    </row>
    <row r="642" spans="1:10">
      <c r="A642" s="33"/>
      <c r="B642" s="33"/>
      <c r="C642" s="33"/>
      <c r="D642" s="33"/>
      <c r="E642" s="33"/>
      <c r="F642" s="33"/>
      <c r="G642" s="33"/>
      <c r="H642" s="33"/>
      <c r="I642" s="33"/>
      <c r="J642" s="33"/>
    </row>
    <row r="643" spans="1:10">
      <c r="A643" s="33" t="s">
        <v>22</v>
      </c>
      <c r="B643" s="33"/>
      <c r="C643" s="33" t="s">
        <v>265</v>
      </c>
      <c r="D643" s="33"/>
      <c r="E643" s="33"/>
      <c r="F643" s="33"/>
      <c r="G643" s="33"/>
      <c r="H643" s="33"/>
      <c r="I643" s="33"/>
      <c r="J643" s="33"/>
    </row>
    <row r="644" spans="1:10">
      <c r="A644" s="421" t="s">
        <v>158</v>
      </c>
      <c r="B644" s="421"/>
      <c r="C644" s="421"/>
      <c r="D644" s="421"/>
      <c r="E644" s="421"/>
      <c r="F644" s="421"/>
      <c r="G644" s="421"/>
      <c r="H644" s="421"/>
      <c r="I644" s="421"/>
      <c r="J644" s="421"/>
    </row>
    <row r="645" spans="1:10">
      <c r="A645" s="427" t="s">
        <v>167</v>
      </c>
      <c r="B645" s="421"/>
      <c r="C645" s="421"/>
      <c r="D645" s="421"/>
      <c r="E645" s="421"/>
      <c r="F645" s="421"/>
      <c r="G645" s="421"/>
      <c r="H645" s="421"/>
      <c r="I645" s="421"/>
      <c r="J645" s="421"/>
    </row>
    <row r="646" spans="1:10">
      <c r="A646" s="43" t="s">
        <v>15</v>
      </c>
      <c r="B646" s="33"/>
      <c r="C646" s="33"/>
      <c r="D646" s="33"/>
      <c r="E646" s="33"/>
      <c r="F646" s="33"/>
      <c r="G646" s="33"/>
      <c r="H646" s="33"/>
      <c r="I646" s="39"/>
      <c r="J646" s="39"/>
    </row>
    <row r="647" spans="1:10">
      <c r="A647" s="422" t="s">
        <v>151</v>
      </c>
      <c r="B647" s="422"/>
      <c r="C647" s="422"/>
      <c r="D647" s="33"/>
      <c r="E647" s="423">
        <v>35000</v>
      </c>
      <c r="F647" s="424"/>
      <c r="G647" s="424"/>
      <c r="H647" s="424"/>
      <c r="I647" s="39"/>
      <c r="J647" s="39"/>
    </row>
    <row r="648" spans="1:10">
      <c r="A648" s="421" t="s">
        <v>242</v>
      </c>
      <c r="B648" s="421"/>
      <c r="C648" s="421"/>
      <c r="D648" s="422"/>
      <c r="E648" s="423">
        <v>35000</v>
      </c>
      <c r="F648" s="424"/>
      <c r="G648" s="424"/>
      <c r="H648" s="424"/>
      <c r="I648" s="39"/>
      <c r="J648" s="39"/>
    </row>
    <row r="649" spans="1:10">
      <c r="A649" s="424" t="s">
        <v>144</v>
      </c>
      <c r="B649" s="424"/>
      <c r="C649" s="424"/>
      <c r="D649" s="33"/>
      <c r="E649" s="423">
        <f>SUM(E647:E648)</f>
        <v>70000</v>
      </c>
      <c r="F649" s="424"/>
      <c r="G649" s="424"/>
      <c r="H649" s="424"/>
      <c r="I649" s="39"/>
      <c r="J649" s="39"/>
    </row>
    <row r="650" spans="1:10">
      <c r="A650" s="37"/>
      <c r="B650" s="37"/>
      <c r="C650" s="37"/>
      <c r="D650" s="33"/>
      <c r="E650" s="46"/>
      <c r="F650" s="37"/>
      <c r="G650" s="37"/>
      <c r="H650" s="37"/>
      <c r="I650" s="39"/>
      <c r="J650" s="39"/>
    </row>
    <row r="651" spans="1:10">
      <c r="A651" s="434" t="s">
        <v>266</v>
      </c>
      <c r="B651" s="434"/>
      <c r="C651" s="33"/>
      <c r="D651" s="33"/>
      <c r="E651" s="33"/>
      <c r="F651" s="33"/>
      <c r="G651" s="33"/>
      <c r="H651" s="33"/>
      <c r="I651" s="33"/>
      <c r="J651" s="33"/>
    </row>
    <row r="652" spans="1:10" ht="27.75" customHeight="1">
      <c r="A652" s="33" t="s">
        <v>17</v>
      </c>
      <c r="B652" s="33"/>
      <c r="C652" s="435" t="s">
        <v>89</v>
      </c>
      <c r="D652" s="421"/>
      <c r="E652" s="421"/>
      <c r="F652" s="421"/>
      <c r="G652" s="421"/>
      <c r="H652" s="421"/>
      <c r="I652" s="421"/>
      <c r="J652" s="421"/>
    </row>
    <row r="653" spans="1:10">
      <c r="A653" s="33" t="s">
        <v>18</v>
      </c>
      <c r="B653" s="33"/>
      <c r="C653" s="48" t="s">
        <v>156</v>
      </c>
      <c r="D653" s="33"/>
      <c r="E653" s="33"/>
      <c r="F653" s="33"/>
      <c r="G653" s="33"/>
      <c r="H653" s="33"/>
      <c r="I653" s="33"/>
      <c r="J653" s="33"/>
    </row>
    <row r="654" spans="1:10">
      <c r="A654" s="33" t="s">
        <v>19</v>
      </c>
      <c r="B654" s="33"/>
      <c r="C654" s="48" t="s">
        <v>147</v>
      </c>
      <c r="D654" s="33"/>
      <c r="E654" s="33"/>
      <c r="F654" s="33"/>
      <c r="G654" s="33"/>
      <c r="H654" s="33"/>
      <c r="I654" s="33"/>
      <c r="J654" s="33"/>
    </row>
    <row r="655" spans="1:10">
      <c r="A655" s="33" t="s">
        <v>20</v>
      </c>
      <c r="B655" s="33"/>
      <c r="C655" s="33"/>
      <c r="D655" s="436"/>
      <c r="E655" s="437"/>
      <c r="F655" s="437"/>
      <c r="G655" s="437"/>
      <c r="H655" s="437"/>
      <c r="I655" s="437"/>
      <c r="J655" s="437"/>
    </row>
    <row r="656" spans="1:10">
      <c r="A656" s="33"/>
      <c r="B656" s="33"/>
      <c r="C656" s="33"/>
      <c r="D656" s="33"/>
      <c r="E656" s="33"/>
      <c r="F656" s="33"/>
      <c r="G656" s="33"/>
      <c r="H656" s="33"/>
      <c r="I656" s="33"/>
      <c r="J656" s="33"/>
    </row>
    <row r="657" spans="1:10">
      <c r="A657" s="427" t="s">
        <v>235</v>
      </c>
      <c r="B657" s="421"/>
      <c r="C657" s="421"/>
      <c r="D657" s="421"/>
      <c r="E657" s="421"/>
      <c r="F657" s="421"/>
      <c r="G657" s="421"/>
      <c r="H657" s="421"/>
      <c r="I657" s="421"/>
      <c r="J657" s="421"/>
    </row>
    <row r="658" spans="1:10">
      <c r="A658" s="33"/>
      <c r="B658" s="33"/>
      <c r="C658" s="33"/>
      <c r="D658" s="33"/>
      <c r="E658" s="33"/>
      <c r="F658" s="33"/>
      <c r="G658" s="33"/>
      <c r="H658" s="33"/>
      <c r="I658" s="33"/>
      <c r="J658" s="33"/>
    </row>
    <row r="659" spans="1:10">
      <c r="A659" s="33" t="s">
        <v>22</v>
      </c>
      <c r="B659" s="33"/>
      <c r="C659" s="33" t="s">
        <v>265</v>
      </c>
      <c r="D659" s="33"/>
      <c r="E659" s="33"/>
      <c r="F659" s="33"/>
      <c r="G659" s="33"/>
      <c r="H659" s="33"/>
      <c r="I659" s="33"/>
      <c r="J659" s="33"/>
    </row>
    <row r="660" spans="1:10">
      <c r="A660" s="421" t="s">
        <v>158</v>
      </c>
      <c r="B660" s="421"/>
      <c r="C660" s="421"/>
      <c r="D660" s="421"/>
      <c r="E660" s="421"/>
      <c r="F660" s="421"/>
      <c r="G660" s="421"/>
      <c r="H660" s="421"/>
      <c r="I660" s="421"/>
      <c r="J660" s="421"/>
    </row>
    <row r="661" spans="1:10">
      <c r="A661" s="427" t="s">
        <v>167</v>
      </c>
      <c r="B661" s="421"/>
      <c r="C661" s="421"/>
      <c r="D661" s="421"/>
      <c r="E661" s="421"/>
      <c r="F661" s="421"/>
      <c r="G661" s="421"/>
      <c r="H661" s="421"/>
      <c r="I661" s="421"/>
      <c r="J661" s="421"/>
    </row>
    <row r="662" spans="1:10">
      <c r="A662" s="43" t="s">
        <v>15</v>
      </c>
      <c r="B662" s="33"/>
      <c r="C662" s="33"/>
      <c r="D662" s="33"/>
      <c r="E662" s="33"/>
      <c r="F662" s="33"/>
      <c r="G662" s="33"/>
      <c r="H662" s="33"/>
      <c r="I662" s="33"/>
      <c r="J662" s="33"/>
    </row>
    <row r="663" spans="1:10">
      <c r="A663" s="422" t="s">
        <v>151</v>
      </c>
      <c r="B663" s="422"/>
      <c r="C663" s="422"/>
      <c r="D663" s="33"/>
      <c r="E663" s="423">
        <v>100000</v>
      </c>
      <c r="F663" s="424"/>
      <c r="G663" s="424"/>
      <c r="H663" s="424"/>
      <c r="I663" s="33"/>
      <c r="J663" s="33"/>
    </row>
    <row r="664" spans="1:10">
      <c r="A664" s="421" t="s">
        <v>242</v>
      </c>
      <c r="B664" s="421"/>
      <c r="C664" s="421"/>
      <c r="D664" s="422"/>
      <c r="E664" s="423">
        <v>100000</v>
      </c>
      <c r="F664" s="424"/>
      <c r="G664" s="424"/>
      <c r="H664" s="424"/>
      <c r="I664" s="33"/>
      <c r="J664" s="33"/>
    </row>
    <row r="665" spans="1:10">
      <c r="A665" s="424" t="s">
        <v>144</v>
      </c>
      <c r="B665" s="424"/>
      <c r="C665" s="424"/>
      <c r="D665" s="33"/>
      <c r="E665" s="423">
        <f>SUM(E663:E664)</f>
        <v>200000</v>
      </c>
      <c r="F665" s="424"/>
      <c r="G665" s="424"/>
      <c r="H665" s="424"/>
      <c r="I665" s="33"/>
      <c r="J665" s="33"/>
    </row>
    <row r="666" spans="1:10">
      <c r="A666" s="37"/>
      <c r="B666" s="37"/>
      <c r="C666" s="37"/>
      <c r="D666" s="33"/>
      <c r="E666" s="46"/>
      <c r="F666" s="37"/>
      <c r="G666" s="37"/>
      <c r="H666" s="37"/>
      <c r="I666" s="39"/>
      <c r="J666" s="39"/>
    </row>
    <row r="667" spans="1:10">
      <c r="A667" s="434" t="s">
        <v>267</v>
      </c>
      <c r="B667" s="434"/>
      <c r="C667" s="33"/>
      <c r="D667" s="33"/>
      <c r="E667" s="33"/>
      <c r="F667" s="33"/>
      <c r="G667" s="33"/>
      <c r="H667" s="33"/>
      <c r="I667" s="33"/>
      <c r="J667" s="33"/>
    </row>
    <row r="668" spans="1:10" ht="27.75" customHeight="1">
      <c r="A668" s="33" t="s">
        <v>17</v>
      </c>
      <c r="B668" s="33"/>
      <c r="C668" s="435" t="s">
        <v>90</v>
      </c>
      <c r="D668" s="421"/>
      <c r="E668" s="421"/>
      <c r="F668" s="421"/>
      <c r="G668" s="421"/>
      <c r="H668" s="421"/>
      <c r="I668" s="421"/>
      <c r="J668" s="421"/>
    </row>
    <row r="669" spans="1:10">
      <c r="A669" s="33" t="s">
        <v>18</v>
      </c>
      <c r="B669" s="33"/>
      <c r="C669" s="48" t="s">
        <v>156</v>
      </c>
      <c r="D669" s="33"/>
      <c r="E669" s="33"/>
      <c r="F669" s="33"/>
      <c r="G669" s="33"/>
      <c r="H669" s="33"/>
      <c r="I669" s="33"/>
      <c r="J669" s="33"/>
    </row>
    <row r="670" spans="1:10">
      <c r="A670" s="33" t="s">
        <v>19</v>
      </c>
      <c r="B670" s="33"/>
      <c r="C670" s="48" t="s">
        <v>147</v>
      </c>
      <c r="D670" s="33"/>
      <c r="E670" s="33"/>
      <c r="F670" s="33"/>
      <c r="G670" s="33"/>
      <c r="H670" s="33"/>
      <c r="I670" s="33"/>
      <c r="J670" s="33"/>
    </row>
    <row r="671" spans="1:10">
      <c r="A671" s="33" t="s">
        <v>20</v>
      </c>
      <c r="B671" s="33"/>
      <c r="C671" s="33"/>
      <c r="D671" s="436"/>
      <c r="E671" s="437"/>
      <c r="F671" s="437"/>
      <c r="G671" s="437"/>
      <c r="H671" s="437"/>
      <c r="I671" s="437"/>
      <c r="J671" s="437"/>
    </row>
    <row r="672" spans="1:10">
      <c r="A672" s="33"/>
      <c r="B672" s="33"/>
      <c r="C672" s="33"/>
      <c r="D672" s="33"/>
      <c r="E672" s="33"/>
      <c r="F672" s="33"/>
      <c r="G672" s="33"/>
      <c r="H672" s="33"/>
      <c r="I672" s="33"/>
      <c r="J672" s="33"/>
    </row>
    <row r="673" spans="1:10">
      <c r="A673" s="427" t="s">
        <v>235</v>
      </c>
      <c r="B673" s="421"/>
      <c r="C673" s="421"/>
      <c r="D673" s="421"/>
      <c r="E673" s="421"/>
      <c r="F673" s="421"/>
      <c r="G673" s="421"/>
      <c r="H673" s="421"/>
      <c r="I673" s="421"/>
      <c r="J673" s="421"/>
    </row>
    <row r="674" spans="1:10">
      <c r="A674" s="33"/>
      <c r="B674" s="33"/>
      <c r="C674" s="33"/>
      <c r="D674" s="33"/>
      <c r="E674" s="33"/>
      <c r="F674" s="33"/>
      <c r="G674" s="33"/>
      <c r="H674" s="33"/>
      <c r="I674" s="33"/>
      <c r="J674" s="33"/>
    </row>
    <row r="675" spans="1:10">
      <c r="A675" s="33" t="s">
        <v>22</v>
      </c>
      <c r="B675" s="33"/>
      <c r="C675" s="33" t="s">
        <v>265</v>
      </c>
      <c r="D675" s="33"/>
      <c r="E675" s="33"/>
      <c r="F675" s="33"/>
      <c r="G675" s="33"/>
      <c r="H675" s="33"/>
      <c r="I675" s="33"/>
      <c r="J675" s="33"/>
    </row>
    <row r="676" spans="1:10">
      <c r="A676" s="421" t="s">
        <v>158</v>
      </c>
      <c r="B676" s="421"/>
      <c r="C676" s="421"/>
      <c r="D676" s="421"/>
      <c r="E676" s="421"/>
      <c r="F676" s="421"/>
      <c r="G676" s="421"/>
      <c r="H676" s="421"/>
      <c r="I676" s="421"/>
      <c r="J676" s="421"/>
    </row>
    <row r="677" spans="1:10">
      <c r="A677" s="427" t="s">
        <v>167</v>
      </c>
      <c r="B677" s="421"/>
      <c r="C677" s="421"/>
      <c r="D677" s="421"/>
      <c r="E677" s="421"/>
      <c r="F677" s="421"/>
      <c r="G677" s="421"/>
      <c r="H677" s="421"/>
      <c r="I677" s="421"/>
      <c r="J677" s="421"/>
    </row>
    <row r="678" spans="1:10">
      <c r="A678" s="43" t="s">
        <v>15</v>
      </c>
      <c r="B678" s="33"/>
      <c r="C678" s="33"/>
      <c r="D678" s="33"/>
      <c r="E678" s="33"/>
      <c r="F678" s="33"/>
      <c r="G678" s="33"/>
      <c r="H678" s="33"/>
      <c r="I678" s="33"/>
      <c r="J678" s="33"/>
    </row>
    <row r="679" spans="1:10">
      <c r="A679" s="422" t="s">
        <v>151</v>
      </c>
      <c r="B679" s="422"/>
      <c r="C679" s="422"/>
      <c r="D679" s="33"/>
      <c r="E679" s="423">
        <v>75000</v>
      </c>
      <c r="F679" s="424"/>
      <c r="G679" s="424"/>
      <c r="H679" s="424"/>
      <c r="I679" s="33"/>
      <c r="J679" s="33"/>
    </row>
    <row r="680" spans="1:10">
      <c r="A680" s="421" t="s">
        <v>242</v>
      </c>
      <c r="B680" s="421"/>
      <c r="C680" s="421"/>
      <c r="D680" s="422"/>
      <c r="E680" s="423">
        <v>75000</v>
      </c>
      <c r="F680" s="424"/>
      <c r="G680" s="424"/>
      <c r="H680" s="424"/>
      <c r="I680" s="33"/>
      <c r="J680" s="33"/>
    </row>
    <row r="681" spans="1:10">
      <c r="A681" s="424" t="s">
        <v>144</v>
      </c>
      <c r="B681" s="424"/>
      <c r="C681" s="424"/>
      <c r="D681" s="33"/>
      <c r="E681" s="423">
        <f>SUM(E679:E680)</f>
        <v>150000</v>
      </c>
      <c r="F681" s="424"/>
      <c r="G681" s="424"/>
      <c r="H681" s="424"/>
      <c r="I681" s="33"/>
      <c r="J681" s="33"/>
    </row>
    <row r="682" spans="1:10">
      <c r="A682" s="37"/>
      <c r="B682" s="37"/>
      <c r="C682" s="37"/>
      <c r="D682" s="33"/>
      <c r="E682" s="46"/>
      <c r="F682" s="37"/>
      <c r="G682" s="37"/>
      <c r="H682" s="37"/>
      <c r="I682" s="39"/>
      <c r="J682" s="39"/>
    </row>
    <row r="683" spans="1:10">
      <c r="A683" s="434" t="s">
        <v>268</v>
      </c>
      <c r="B683" s="434"/>
      <c r="C683" s="33"/>
      <c r="D683" s="33"/>
      <c r="E683" s="33"/>
      <c r="F683" s="33"/>
      <c r="G683" s="33"/>
      <c r="H683" s="33"/>
      <c r="I683" s="33"/>
      <c r="J683" s="33"/>
    </row>
    <row r="684" spans="1:10" ht="27.75" customHeight="1">
      <c r="A684" s="33" t="s">
        <v>17</v>
      </c>
      <c r="B684" s="33"/>
      <c r="C684" s="435" t="s">
        <v>91</v>
      </c>
      <c r="D684" s="421"/>
      <c r="E684" s="421"/>
      <c r="F684" s="421"/>
      <c r="G684" s="421"/>
      <c r="H684" s="421"/>
      <c r="I684" s="421"/>
      <c r="J684" s="421"/>
    </row>
    <row r="685" spans="1:10">
      <c r="A685" s="33" t="s">
        <v>18</v>
      </c>
      <c r="B685" s="33"/>
      <c r="C685" s="48" t="s">
        <v>156</v>
      </c>
      <c r="D685" s="33"/>
      <c r="E685" s="33"/>
      <c r="F685" s="33"/>
      <c r="G685" s="33"/>
      <c r="H685" s="33"/>
      <c r="I685" s="33"/>
      <c r="J685" s="33"/>
    </row>
    <row r="686" spans="1:10">
      <c r="A686" s="33" t="s">
        <v>19</v>
      </c>
      <c r="B686" s="33"/>
      <c r="C686" s="48" t="s">
        <v>147</v>
      </c>
      <c r="D686" s="33"/>
      <c r="E686" s="33"/>
      <c r="F686" s="33"/>
      <c r="G686" s="33"/>
      <c r="H686" s="33"/>
      <c r="I686" s="33"/>
      <c r="J686" s="33"/>
    </row>
    <row r="687" spans="1:10">
      <c r="A687" s="33" t="s">
        <v>20</v>
      </c>
      <c r="B687" s="33"/>
      <c r="C687" s="33"/>
      <c r="D687" s="436"/>
      <c r="E687" s="437"/>
      <c r="F687" s="437"/>
      <c r="G687" s="437"/>
      <c r="H687" s="437"/>
      <c r="I687" s="437"/>
      <c r="J687" s="437"/>
    </row>
    <row r="688" spans="1:10">
      <c r="A688" s="33"/>
      <c r="B688" s="33"/>
      <c r="C688" s="33"/>
      <c r="D688" s="33"/>
      <c r="E688" s="33"/>
      <c r="F688" s="33"/>
      <c r="G688" s="33"/>
      <c r="H688" s="33"/>
      <c r="I688" s="33"/>
      <c r="J688" s="33"/>
    </row>
    <row r="689" spans="1:10">
      <c r="A689" s="427" t="s">
        <v>235</v>
      </c>
      <c r="B689" s="421"/>
      <c r="C689" s="421"/>
      <c r="D689" s="421"/>
      <c r="E689" s="421"/>
      <c r="F689" s="421"/>
      <c r="G689" s="421"/>
      <c r="H689" s="421"/>
      <c r="I689" s="421"/>
      <c r="J689" s="421"/>
    </row>
    <row r="690" spans="1:10">
      <c r="A690" s="33"/>
      <c r="B690" s="33"/>
      <c r="C690" s="33"/>
      <c r="D690" s="33"/>
      <c r="E690" s="33"/>
      <c r="F690" s="33"/>
      <c r="G690" s="33"/>
      <c r="H690" s="33"/>
      <c r="I690" s="33"/>
      <c r="J690" s="33"/>
    </row>
    <row r="691" spans="1:10">
      <c r="A691" s="33" t="s">
        <v>22</v>
      </c>
      <c r="B691" s="33"/>
      <c r="C691" s="33" t="s">
        <v>265</v>
      </c>
      <c r="D691" s="33"/>
      <c r="E691" s="33"/>
      <c r="F691" s="33"/>
      <c r="G691" s="33"/>
      <c r="H691" s="33"/>
      <c r="I691" s="33"/>
      <c r="J691" s="33"/>
    </row>
    <row r="692" spans="1:10">
      <c r="A692" s="421" t="s">
        <v>158</v>
      </c>
      <c r="B692" s="421"/>
      <c r="C692" s="421"/>
      <c r="D692" s="421"/>
      <c r="E692" s="421"/>
      <c r="F692" s="421"/>
      <c r="G692" s="421"/>
      <c r="H692" s="421"/>
      <c r="I692" s="421"/>
      <c r="J692" s="421"/>
    </row>
    <row r="693" spans="1:10">
      <c r="A693" s="427" t="s">
        <v>167</v>
      </c>
      <c r="B693" s="421"/>
      <c r="C693" s="421"/>
      <c r="D693" s="421"/>
      <c r="E693" s="421"/>
      <c r="F693" s="421"/>
      <c r="G693" s="421"/>
      <c r="H693" s="421"/>
      <c r="I693" s="421"/>
      <c r="J693" s="421"/>
    </row>
    <row r="694" spans="1:10">
      <c r="A694" s="43" t="s">
        <v>15</v>
      </c>
      <c r="B694" s="33"/>
      <c r="C694" s="33"/>
      <c r="D694" s="33"/>
      <c r="E694" s="33"/>
      <c r="F694" s="33"/>
      <c r="G694" s="33"/>
      <c r="H694" s="33"/>
      <c r="I694" s="39"/>
      <c r="J694" s="39"/>
    </row>
    <row r="695" spans="1:10">
      <c r="A695" s="422" t="s">
        <v>151</v>
      </c>
      <c r="B695" s="422"/>
      <c r="C695" s="422"/>
      <c r="D695" s="33"/>
      <c r="E695" s="423">
        <v>200000</v>
      </c>
      <c r="F695" s="424"/>
      <c r="G695" s="424"/>
      <c r="H695" s="424"/>
      <c r="I695" s="39"/>
      <c r="J695" s="39"/>
    </row>
    <row r="696" spans="1:10">
      <c r="A696" s="421" t="s">
        <v>242</v>
      </c>
      <c r="B696" s="421"/>
      <c r="C696" s="421"/>
      <c r="D696" s="422"/>
      <c r="E696" s="423">
        <v>200000</v>
      </c>
      <c r="F696" s="424"/>
      <c r="G696" s="424"/>
      <c r="H696" s="424"/>
      <c r="I696" s="39"/>
      <c r="J696" s="39"/>
    </row>
    <row r="697" spans="1:10">
      <c r="A697" s="424" t="s">
        <v>144</v>
      </c>
      <c r="B697" s="424"/>
      <c r="C697" s="424"/>
      <c r="D697" s="33"/>
      <c r="E697" s="423">
        <f>SUM(E695:E696)</f>
        <v>400000</v>
      </c>
      <c r="F697" s="424"/>
      <c r="G697" s="424"/>
      <c r="H697" s="424"/>
      <c r="I697" s="39"/>
      <c r="J697" s="39"/>
    </row>
    <row r="698" spans="1:10">
      <c r="A698" s="37"/>
      <c r="B698" s="37"/>
      <c r="C698" s="37"/>
      <c r="D698" s="33"/>
      <c r="E698" s="46"/>
      <c r="F698" s="37"/>
      <c r="G698" s="37"/>
      <c r="H698" s="37"/>
      <c r="I698" s="39"/>
      <c r="J698" s="39"/>
    </row>
    <row r="699" spans="1:10">
      <c r="A699" s="434" t="s">
        <v>269</v>
      </c>
      <c r="B699" s="434"/>
      <c r="C699" s="33"/>
      <c r="D699" s="33"/>
      <c r="E699" s="33"/>
      <c r="F699" s="33"/>
      <c r="G699" s="33"/>
      <c r="H699" s="33"/>
      <c r="I699" s="33"/>
      <c r="J699" s="33"/>
    </row>
    <row r="700" spans="1:10" ht="17.25" customHeight="1">
      <c r="A700" s="33" t="s">
        <v>17</v>
      </c>
      <c r="B700" s="33"/>
      <c r="C700" s="435" t="s">
        <v>92</v>
      </c>
      <c r="D700" s="421"/>
      <c r="E700" s="421"/>
      <c r="F700" s="421"/>
      <c r="G700" s="421"/>
      <c r="H700" s="421"/>
      <c r="I700" s="421"/>
      <c r="J700" s="421"/>
    </row>
    <row r="701" spans="1:10">
      <c r="A701" s="33" t="s">
        <v>18</v>
      </c>
      <c r="B701" s="33"/>
      <c r="C701" s="48" t="s">
        <v>165</v>
      </c>
      <c r="D701" s="33"/>
      <c r="E701" s="33"/>
      <c r="F701" s="33"/>
      <c r="G701" s="33"/>
      <c r="H701" s="33"/>
      <c r="I701" s="33"/>
      <c r="J701" s="33"/>
    </row>
    <row r="702" spans="1:10">
      <c r="A702" s="33" t="s">
        <v>19</v>
      </c>
      <c r="B702" s="33"/>
      <c r="C702" s="48" t="s">
        <v>222</v>
      </c>
      <c r="D702" s="33"/>
      <c r="E702" s="33"/>
      <c r="F702" s="33"/>
      <c r="G702" s="33"/>
      <c r="H702" s="33"/>
      <c r="I702" s="33"/>
      <c r="J702" s="33"/>
    </row>
    <row r="703" spans="1:10" ht="40.5" customHeight="1">
      <c r="A703" s="33" t="s">
        <v>20</v>
      </c>
      <c r="B703" s="33"/>
      <c r="C703" s="33"/>
      <c r="D703" s="436" t="s">
        <v>270</v>
      </c>
      <c r="E703" s="437"/>
      <c r="F703" s="437"/>
      <c r="G703" s="437"/>
      <c r="H703" s="437"/>
      <c r="I703" s="437"/>
      <c r="J703" s="437"/>
    </row>
    <row r="704" spans="1:10">
      <c r="A704" s="39"/>
      <c r="B704" s="39"/>
      <c r="C704" s="39"/>
      <c r="D704" s="39"/>
      <c r="E704" s="39"/>
      <c r="F704" s="39"/>
      <c r="G704" s="39"/>
      <c r="H704" s="39"/>
      <c r="I704" s="39"/>
      <c r="J704" s="39"/>
    </row>
    <row r="705" spans="1:10">
      <c r="A705" s="427" t="s">
        <v>271</v>
      </c>
      <c r="B705" s="421"/>
      <c r="C705" s="421"/>
      <c r="D705" s="421"/>
      <c r="E705" s="421"/>
      <c r="F705" s="421"/>
      <c r="G705" s="421"/>
      <c r="H705" s="421"/>
      <c r="I705" s="421"/>
      <c r="J705" s="421"/>
    </row>
    <row r="706" spans="1:10">
      <c r="A706" s="33"/>
      <c r="B706" s="33"/>
      <c r="C706" s="33"/>
      <c r="D706" s="33"/>
      <c r="E706" s="33"/>
      <c r="F706" s="33"/>
      <c r="G706" s="33"/>
      <c r="H706" s="33"/>
      <c r="I706" s="33"/>
      <c r="J706" s="33"/>
    </row>
    <row r="707" spans="1:10">
      <c r="A707" s="33" t="s">
        <v>22</v>
      </c>
      <c r="B707" s="33"/>
      <c r="C707" s="33"/>
      <c r="D707" s="33"/>
      <c r="E707" s="33"/>
      <c r="F707" s="33"/>
      <c r="G707" s="33"/>
      <c r="H707" s="33"/>
      <c r="I707" s="33"/>
      <c r="J707" s="33"/>
    </row>
    <row r="708" spans="1:10">
      <c r="A708" s="421" t="s">
        <v>272</v>
      </c>
      <c r="B708" s="421"/>
      <c r="C708" s="421"/>
      <c r="D708" s="421"/>
      <c r="E708" s="421"/>
      <c r="F708" s="421"/>
      <c r="G708" s="421"/>
      <c r="H708" s="421"/>
      <c r="I708" s="421"/>
      <c r="J708" s="421"/>
    </row>
    <row r="709" spans="1:10">
      <c r="A709" s="427" t="s">
        <v>150</v>
      </c>
      <c r="B709" s="421"/>
      <c r="C709" s="421"/>
      <c r="D709" s="421"/>
      <c r="E709" s="421"/>
      <c r="F709" s="421"/>
      <c r="G709" s="421"/>
      <c r="H709" s="421"/>
      <c r="I709" s="421"/>
      <c r="J709" s="421"/>
    </row>
    <row r="710" spans="1:10">
      <c r="A710" s="43" t="s">
        <v>15</v>
      </c>
      <c r="B710" s="33"/>
      <c r="C710" s="33"/>
      <c r="D710" s="33"/>
      <c r="E710" s="33"/>
      <c r="F710" s="33"/>
      <c r="G710" s="33"/>
      <c r="H710" s="33"/>
      <c r="I710" s="33"/>
      <c r="J710" s="33"/>
    </row>
    <row r="711" spans="1:10">
      <c r="A711" s="422" t="s">
        <v>151</v>
      </c>
      <c r="B711" s="422"/>
      <c r="C711" s="422"/>
      <c r="D711" s="33"/>
      <c r="E711" s="423">
        <v>150000</v>
      </c>
      <c r="F711" s="424"/>
      <c r="G711" s="424"/>
      <c r="H711" s="424"/>
      <c r="I711" s="33"/>
      <c r="J711" s="33"/>
    </row>
    <row r="712" spans="1:10">
      <c r="A712" s="421" t="s">
        <v>273</v>
      </c>
      <c r="B712" s="421"/>
      <c r="C712" s="421"/>
      <c r="D712" s="33"/>
      <c r="E712" s="423">
        <v>150000</v>
      </c>
      <c r="F712" s="424"/>
      <c r="G712" s="424"/>
      <c r="H712" s="424"/>
      <c r="I712" s="33"/>
      <c r="J712" s="33"/>
    </row>
    <row r="713" spans="1:10">
      <c r="A713" s="424" t="s">
        <v>144</v>
      </c>
      <c r="B713" s="424"/>
      <c r="C713" s="424"/>
      <c r="D713" s="33"/>
      <c r="E713" s="423">
        <f>E711+E712</f>
        <v>300000</v>
      </c>
      <c r="F713" s="424"/>
      <c r="G713" s="424"/>
      <c r="H713" s="424"/>
      <c r="I713" s="33"/>
      <c r="J713" s="33"/>
    </row>
    <row r="714" spans="1:10">
      <c r="A714" s="37"/>
      <c r="B714" s="37"/>
      <c r="C714" s="37"/>
      <c r="D714" s="33"/>
      <c r="E714" s="46"/>
      <c r="F714" s="37"/>
      <c r="G714" s="37"/>
      <c r="H714" s="37"/>
      <c r="I714" s="33"/>
      <c r="J714" s="33"/>
    </row>
    <row r="715" spans="1:10">
      <c r="A715" s="434" t="s">
        <v>274</v>
      </c>
      <c r="B715" s="434"/>
      <c r="C715" s="33"/>
      <c r="D715" s="33"/>
      <c r="E715" s="33"/>
      <c r="F715" s="33"/>
      <c r="G715" s="33"/>
      <c r="H715" s="33"/>
      <c r="I715" s="33"/>
      <c r="J715" s="33"/>
    </row>
    <row r="716" spans="1:10" ht="25.5" customHeight="1">
      <c r="A716" s="33" t="s">
        <v>17</v>
      </c>
      <c r="B716" s="33"/>
      <c r="C716" s="435" t="s">
        <v>93</v>
      </c>
      <c r="D716" s="434"/>
      <c r="E716" s="434"/>
      <c r="F716" s="434"/>
      <c r="G716" s="434"/>
      <c r="H716" s="434"/>
      <c r="I716" s="434"/>
      <c r="J716" s="434"/>
    </row>
    <row r="717" spans="1:10">
      <c r="A717" s="33" t="s">
        <v>18</v>
      </c>
      <c r="B717" s="33"/>
      <c r="C717" s="42" t="s">
        <v>221</v>
      </c>
      <c r="D717" s="39"/>
      <c r="E717" s="39"/>
      <c r="F717" s="39"/>
      <c r="G717" s="39"/>
      <c r="H717" s="39"/>
      <c r="I717" s="39"/>
      <c r="J717" s="39"/>
    </row>
    <row r="718" spans="1:10">
      <c r="A718" s="33" t="s">
        <v>19</v>
      </c>
      <c r="B718" s="33"/>
      <c r="C718" s="42" t="s">
        <v>173</v>
      </c>
      <c r="D718" s="39"/>
      <c r="E718" s="39"/>
      <c r="F718" s="39"/>
      <c r="G718" s="39"/>
      <c r="H718" s="39"/>
      <c r="I718" s="39"/>
      <c r="J718" s="39"/>
    </row>
    <row r="719" spans="1:10">
      <c r="A719" s="33" t="s">
        <v>20</v>
      </c>
      <c r="B719" s="33"/>
      <c r="C719" s="33"/>
      <c r="D719" s="436" t="s">
        <v>275</v>
      </c>
      <c r="E719" s="437"/>
      <c r="F719" s="437"/>
      <c r="G719" s="437"/>
      <c r="H719" s="437"/>
      <c r="I719" s="437"/>
      <c r="J719" s="437"/>
    </row>
    <row r="720" spans="1:10">
      <c r="A720" s="33"/>
      <c r="B720" s="33"/>
      <c r="C720" s="33"/>
      <c r="D720" s="33"/>
      <c r="E720" s="33"/>
      <c r="F720" s="33"/>
      <c r="G720" s="33"/>
      <c r="H720" s="33"/>
      <c r="I720" s="33"/>
      <c r="J720" s="33"/>
    </row>
    <row r="721" spans="1:10">
      <c r="A721" s="427" t="s">
        <v>276</v>
      </c>
      <c r="B721" s="421"/>
      <c r="C721" s="421"/>
      <c r="D721" s="421"/>
      <c r="E721" s="421"/>
      <c r="F721" s="421"/>
      <c r="G721" s="421"/>
      <c r="H721" s="421"/>
      <c r="I721" s="421"/>
      <c r="J721" s="421"/>
    </row>
    <row r="722" spans="1:10">
      <c r="A722" s="33"/>
      <c r="B722" s="33"/>
      <c r="C722" s="33"/>
      <c r="D722" s="33"/>
      <c r="E722" s="33"/>
      <c r="F722" s="33"/>
      <c r="G722" s="33"/>
      <c r="H722" s="33"/>
      <c r="I722" s="33"/>
      <c r="J722" s="33"/>
    </row>
    <row r="723" spans="1:10">
      <c r="A723" s="33" t="s">
        <v>22</v>
      </c>
      <c r="B723" s="33"/>
      <c r="C723" s="33"/>
      <c r="D723" s="33"/>
      <c r="E723" s="33"/>
      <c r="F723" s="33"/>
      <c r="G723" s="33"/>
      <c r="H723" s="33"/>
      <c r="I723" s="33"/>
      <c r="J723" s="33"/>
    </row>
    <row r="724" spans="1:10">
      <c r="A724" s="421" t="s">
        <v>277</v>
      </c>
      <c r="B724" s="421"/>
      <c r="C724" s="421"/>
      <c r="D724" s="421"/>
      <c r="E724" s="421"/>
      <c r="F724" s="421"/>
      <c r="G724" s="421"/>
      <c r="H724" s="421"/>
      <c r="I724" s="421"/>
      <c r="J724" s="421"/>
    </row>
    <row r="725" spans="1:10">
      <c r="A725" s="427" t="s">
        <v>159</v>
      </c>
      <c r="B725" s="421"/>
      <c r="C725" s="421"/>
      <c r="D725" s="421"/>
      <c r="E725" s="421"/>
      <c r="F725" s="421"/>
      <c r="G725" s="421"/>
      <c r="H725" s="421"/>
      <c r="I725" s="421"/>
      <c r="J725" s="421"/>
    </row>
    <row r="726" spans="1:10">
      <c r="A726" s="43" t="s">
        <v>15</v>
      </c>
      <c r="B726" s="33"/>
      <c r="C726" s="33"/>
      <c r="D726" s="33"/>
      <c r="E726" s="33"/>
      <c r="F726" s="33"/>
      <c r="G726" s="33"/>
      <c r="H726" s="33"/>
      <c r="I726" s="33"/>
      <c r="J726" s="33"/>
    </row>
    <row r="727" spans="1:10">
      <c r="A727" s="422" t="s">
        <v>151</v>
      </c>
      <c r="B727" s="422"/>
      <c r="C727" s="422"/>
      <c r="D727" s="33"/>
      <c r="E727" s="423">
        <v>305500</v>
      </c>
      <c r="F727" s="424"/>
      <c r="G727" s="424"/>
      <c r="H727" s="424"/>
      <c r="I727" s="39"/>
      <c r="J727" s="39"/>
    </row>
    <row r="728" spans="1:10">
      <c r="A728" s="421" t="s">
        <v>242</v>
      </c>
      <c r="B728" s="421"/>
      <c r="C728" s="421"/>
      <c r="D728" s="421"/>
      <c r="E728" s="423">
        <v>305500</v>
      </c>
      <c r="F728" s="424"/>
      <c r="G728" s="424"/>
      <c r="H728" s="424"/>
      <c r="I728" s="39"/>
      <c r="J728" s="39"/>
    </row>
    <row r="729" spans="1:10">
      <c r="A729" s="422" t="s">
        <v>153</v>
      </c>
      <c r="B729" s="422"/>
      <c r="C729" s="422"/>
      <c r="D729" s="33"/>
      <c r="E729" s="423">
        <v>501000</v>
      </c>
      <c r="F729" s="424"/>
      <c r="G729" s="424"/>
      <c r="H729" s="424"/>
      <c r="I729" s="39"/>
      <c r="J729" s="39"/>
    </row>
    <row r="730" spans="1:10">
      <c r="A730" s="424" t="s">
        <v>144</v>
      </c>
      <c r="B730" s="424"/>
      <c r="C730" s="424"/>
      <c r="D730" s="33"/>
      <c r="E730" s="423">
        <f>E727+E728+E729</f>
        <v>1112000</v>
      </c>
      <c r="F730" s="424"/>
      <c r="G730" s="424"/>
      <c r="H730" s="424"/>
      <c r="I730" s="39"/>
      <c r="J730" s="39"/>
    </row>
    <row r="731" spans="1:10">
      <c r="A731" s="39"/>
      <c r="B731" s="39"/>
      <c r="C731" s="39"/>
      <c r="D731" s="39"/>
      <c r="E731" s="39"/>
      <c r="F731" s="39"/>
      <c r="G731" s="39"/>
      <c r="H731" s="39"/>
      <c r="I731" s="39"/>
      <c r="J731" s="39"/>
    </row>
    <row r="732" spans="1:10">
      <c r="A732" s="434" t="s">
        <v>278</v>
      </c>
      <c r="B732" s="434"/>
      <c r="C732" s="39"/>
      <c r="D732" s="39"/>
      <c r="E732" s="39"/>
      <c r="F732" s="39"/>
      <c r="G732" s="39"/>
      <c r="H732" s="39"/>
      <c r="I732" s="39"/>
      <c r="J732" s="39"/>
    </row>
    <row r="733" spans="1:10" ht="27" customHeight="1">
      <c r="A733" s="33" t="s">
        <v>17</v>
      </c>
      <c r="B733" s="33"/>
      <c r="C733" s="435" t="s">
        <v>94</v>
      </c>
      <c r="D733" s="421"/>
      <c r="E733" s="421"/>
      <c r="F733" s="421"/>
      <c r="G733" s="421"/>
      <c r="H733" s="421"/>
      <c r="I733" s="421"/>
      <c r="J733" s="421"/>
    </row>
    <row r="734" spans="1:10">
      <c r="A734" s="33" t="s">
        <v>18</v>
      </c>
      <c r="B734" s="33"/>
      <c r="C734" s="48" t="s">
        <v>155</v>
      </c>
      <c r="D734" s="33"/>
      <c r="E734" s="33"/>
      <c r="F734" s="33"/>
      <c r="G734" s="33"/>
      <c r="H734" s="33"/>
      <c r="I734" s="33"/>
      <c r="J734" s="33"/>
    </row>
    <row r="735" spans="1:10">
      <c r="A735" s="33" t="s">
        <v>19</v>
      </c>
      <c r="B735" s="33"/>
      <c r="C735" s="48" t="s">
        <v>156</v>
      </c>
      <c r="D735" s="33"/>
      <c r="E735" s="33"/>
      <c r="F735" s="33"/>
      <c r="G735" s="33"/>
      <c r="H735" s="33"/>
      <c r="I735" s="33"/>
      <c r="J735" s="33"/>
    </row>
    <row r="736" spans="1:10" ht="13.5" customHeight="1">
      <c r="A736" s="33" t="s">
        <v>20</v>
      </c>
      <c r="B736" s="33"/>
      <c r="C736" s="33"/>
      <c r="D736" s="436"/>
      <c r="E736" s="437"/>
      <c r="F736" s="437"/>
      <c r="G736" s="437"/>
      <c r="H736" s="437"/>
      <c r="I736" s="437"/>
      <c r="J736" s="437"/>
    </row>
    <row r="737" spans="1:10">
      <c r="A737" s="33"/>
      <c r="B737" s="33"/>
      <c r="C737" s="33"/>
      <c r="D737" s="33"/>
      <c r="E737" s="33"/>
      <c r="F737" s="33"/>
      <c r="G737" s="33"/>
      <c r="H737" s="33"/>
      <c r="I737" s="33"/>
      <c r="J737" s="33"/>
    </row>
    <row r="738" spans="1:10" ht="14.25" customHeight="1">
      <c r="A738" s="427" t="s">
        <v>235</v>
      </c>
      <c r="B738" s="421"/>
      <c r="C738" s="421"/>
      <c r="D738" s="421"/>
      <c r="E738" s="421"/>
      <c r="F738" s="421"/>
      <c r="G738" s="421"/>
      <c r="H738" s="421"/>
      <c r="I738" s="421"/>
      <c r="J738" s="421"/>
    </row>
    <row r="739" spans="1:10">
      <c r="A739" s="33"/>
      <c r="B739" s="33"/>
      <c r="C739" s="33"/>
      <c r="D739" s="33"/>
      <c r="E739" s="33"/>
      <c r="F739" s="33"/>
      <c r="G739" s="33"/>
      <c r="H739" s="33"/>
      <c r="I739" s="33"/>
      <c r="J739" s="33"/>
    </row>
    <row r="740" spans="1:10">
      <c r="A740" s="33" t="s">
        <v>22</v>
      </c>
      <c r="B740" s="33"/>
      <c r="C740" s="33"/>
      <c r="D740" s="33"/>
      <c r="E740" s="33"/>
      <c r="F740" s="33"/>
      <c r="G740" s="33"/>
      <c r="H740" s="33"/>
      <c r="I740" s="33"/>
      <c r="J740" s="33"/>
    </row>
    <row r="741" spans="1:10">
      <c r="A741" s="421" t="s">
        <v>158</v>
      </c>
      <c r="B741" s="421"/>
      <c r="C741" s="421"/>
      <c r="D741" s="421"/>
      <c r="E741" s="421"/>
      <c r="F741" s="421"/>
      <c r="G741" s="421"/>
      <c r="H741" s="421"/>
      <c r="I741" s="421"/>
      <c r="J741" s="421"/>
    </row>
    <row r="742" spans="1:10" ht="25.5" customHeight="1">
      <c r="A742" s="427" t="s">
        <v>139</v>
      </c>
      <c r="B742" s="421"/>
      <c r="C742" s="421"/>
      <c r="D742" s="421"/>
      <c r="E742" s="421"/>
      <c r="F742" s="421"/>
      <c r="G742" s="421"/>
      <c r="H742" s="421"/>
      <c r="I742" s="421"/>
      <c r="J742" s="421"/>
    </row>
    <row r="743" spans="1:10">
      <c r="A743" s="43" t="s">
        <v>15</v>
      </c>
      <c r="B743" s="33"/>
      <c r="C743" s="33"/>
      <c r="D743" s="33"/>
      <c r="E743" s="33"/>
      <c r="F743" s="33"/>
      <c r="G743" s="33"/>
      <c r="H743" s="33"/>
      <c r="I743" s="39"/>
      <c r="J743" s="39"/>
    </row>
    <row r="744" spans="1:10">
      <c r="A744" s="422" t="s">
        <v>140</v>
      </c>
      <c r="B744" s="422"/>
      <c r="C744" s="422"/>
      <c r="D744" s="33"/>
      <c r="E744" s="423">
        <v>33210</v>
      </c>
      <c r="F744" s="424"/>
      <c r="G744" s="424"/>
      <c r="H744" s="424"/>
      <c r="I744" s="39"/>
      <c r="J744" s="39"/>
    </row>
    <row r="745" spans="1:10">
      <c r="A745" s="422" t="s">
        <v>141</v>
      </c>
      <c r="B745" s="422"/>
      <c r="C745" s="422"/>
      <c r="D745" s="33"/>
      <c r="E745" s="423">
        <v>43320.6</v>
      </c>
      <c r="F745" s="424"/>
      <c r="G745" s="424"/>
      <c r="H745" s="424"/>
      <c r="I745" s="39"/>
      <c r="J745" s="39"/>
    </row>
    <row r="746" spans="1:10">
      <c r="A746" s="421" t="s">
        <v>279</v>
      </c>
      <c r="B746" s="421"/>
      <c r="C746" s="421"/>
      <c r="D746" s="421"/>
      <c r="E746" s="423">
        <v>43320.6</v>
      </c>
      <c r="F746" s="424"/>
      <c r="G746" s="424"/>
      <c r="H746" s="424"/>
      <c r="I746" s="39"/>
      <c r="J746" s="39"/>
    </row>
    <row r="747" spans="1:10">
      <c r="A747" s="424" t="s">
        <v>144</v>
      </c>
      <c r="B747" s="424"/>
      <c r="C747" s="424"/>
      <c r="D747" s="33"/>
      <c r="E747" s="423">
        <f>SUM(E744:E746)</f>
        <v>119851.20000000001</v>
      </c>
      <c r="F747" s="424"/>
      <c r="G747" s="424"/>
      <c r="H747" s="424"/>
      <c r="I747" s="39"/>
      <c r="J747" s="39"/>
    </row>
    <row r="748" spans="1:10">
      <c r="A748" s="39"/>
      <c r="B748" s="39"/>
      <c r="C748" s="39"/>
      <c r="D748" s="39"/>
      <c r="E748" s="39"/>
      <c r="F748" s="39"/>
      <c r="G748" s="39"/>
      <c r="H748" s="39"/>
      <c r="I748" s="39"/>
      <c r="J748" s="39"/>
    </row>
    <row r="749" spans="1:10">
      <c r="A749" s="434" t="s">
        <v>280</v>
      </c>
      <c r="B749" s="434"/>
      <c r="C749" s="39"/>
      <c r="D749" s="39"/>
      <c r="E749" s="39"/>
      <c r="F749" s="39"/>
      <c r="G749" s="39"/>
      <c r="H749" s="39"/>
      <c r="I749" s="39"/>
      <c r="J749" s="39"/>
    </row>
    <row r="750" spans="1:10" ht="25.5" customHeight="1">
      <c r="A750" s="33" t="s">
        <v>17</v>
      </c>
      <c r="B750" s="33"/>
      <c r="C750" s="435" t="s">
        <v>95</v>
      </c>
      <c r="D750" s="421"/>
      <c r="E750" s="421"/>
      <c r="F750" s="421"/>
      <c r="G750" s="421"/>
      <c r="H750" s="421"/>
      <c r="I750" s="421"/>
      <c r="J750" s="421"/>
    </row>
    <row r="751" spans="1:10">
      <c r="A751" s="33" t="s">
        <v>18</v>
      </c>
      <c r="B751" s="33"/>
      <c r="C751" s="48" t="s">
        <v>156</v>
      </c>
      <c r="D751" s="33"/>
      <c r="E751" s="33"/>
      <c r="F751" s="33"/>
      <c r="G751" s="33"/>
      <c r="H751" s="33"/>
      <c r="I751" s="33"/>
      <c r="J751" s="33"/>
    </row>
    <row r="752" spans="1:10">
      <c r="A752" s="33" t="s">
        <v>19</v>
      </c>
      <c r="B752" s="33"/>
      <c r="C752" s="48" t="s">
        <v>147</v>
      </c>
      <c r="D752" s="33"/>
      <c r="E752" s="33"/>
      <c r="F752" s="33"/>
      <c r="G752" s="33"/>
      <c r="H752" s="33"/>
      <c r="I752" s="33"/>
      <c r="J752" s="33"/>
    </row>
    <row r="753" spans="1:10" ht="13.5" customHeight="1">
      <c r="A753" s="33" t="s">
        <v>20</v>
      </c>
      <c r="B753" s="33"/>
      <c r="C753" s="33"/>
      <c r="D753" s="436"/>
      <c r="E753" s="437"/>
      <c r="F753" s="437"/>
      <c r="G753" s="437"/>
      <c r="H753" s="437"/>
      <c r="I753" s="437"/>
      <c r="J753" s="437"/>
    </row>
    <row r="754" spans="1:10">
      <c r="A754" s="33"/>
      <c r="B754" s="33"/>
      <c r="C754" s="33"/>
      <c r="D754" s="33"/>
      <c r="E754" s="33"/>
      <c r="F754" s="33"/>
      <c r="G754" s="33"/>
      <c r="H754" s="33"/>
      <c r="I754" s="33"/>
      <c r="J754" s="33"/>
    </row>
    <row r="755" spans="1:10" ht="13.5" customHeight="1">
      <c r="A755" s="427" t="s">
        <v>235</v>
      </c>
      <c r="B755" s="421"/>
      <c r="C755" s="421"/>
      <c r="D755" s="421"/>
      <c r="E755" s="421"/>
      <c r="F755" s="421"/>
      <c r="G755" s="421"/>
      <c r="H755" s="421"/>
      <c r="I755" s="421"/>
      <c r="J755" s="421"/>
    </row>
    <row r="756" spans="1:10">
      <c r="A756" s="33"/>
      <c r="B756" s="33"/>
      <c r="C756" s="33"/>
      <c r="D756" s="33"/>
      <c r="E756" s="33"/>
      <c r="F756" s="33"/>
      <c r="G756" s="33"/>
      <c r="H756" s="33"/>
      <c r="I756" s="33"/>
      <c r="J756" s="33"/>
    </row>
    <row r="757" spans="1:10">
      <c r="A757" s="33" t="s">
        <v>22</v>
      </c>
      <c r="B757" s="33"/>
      <c r="C757" s="33"/>
      <c r="D757" s="33"/>
      <c r="E757" s="33"/>
      <c r="F757" s="33"/>
      <c r="G757" s="33"/>
      <c r="H757" s="33"/>
      <c r="I757" s="33"/>
      <c r="J757" s="33"/>
    </row>
    <row r="758" spans="1:10">
      <c r="A758" s="421" t="s">
        <v>158</v>
      </c>
      <c r="B758" s="421"/>
      <c r="C758" s="421"/>
      <c r="D758" s="421"/>
      <c r="E758" s="421"/>
      <c r="F758" s="421"/>
      <c r="G758" s="421"/>
      <c r="H758" s="421"/>
      <c r="I758" s="421"/>
      <c r="J758" s="421"/>
    </row>
    <row r="759" spans="1:10" ht="13.5" customHeight="1">
      <c r="A759" s="427" t="s">
        <v>167</v>
      </c>
      <c r="B759" s="421"/>
      <c r="C759" s="421"/>
      <c r="D759" s="421"/>
      <c r="E759" s="421"/>
      <c r="F759" s="421"/>
      <c r="G759" s="421"/>
      <c r="H759" s="421"/>
      <c r="I759" s="421"/>
      <c r="J759" s="421"/>
    </row>
    <row r="760" spans="1:10">
      <c r="A760" s="43" t="s">
        <v>15</v>
      </c>
      <c r="B760" s="33"/>
      <c r="C760" s="33"/>
      <c r="D760" s="33"/>
      <c r="E760" s="33"/>
      <c r="F760" s="33"/>
      <c r="G760" s="33"/>
      <c r="H760" s="33"/>
      <c r="I760" s="39"/>
      <c r="J760" s="39"/>
    </row>
    <row r="761" spans="1:10">
      <c r="A761" s="422" t="s">
        <v>281</v>
      </c>
      <c r="B761" s="422"/>
      <c r="C761" s="422"/>
      <c r="D761" s="33"/>
      <c r="E761" s="423">
        <v>200000</v>
      </c>
      <c r="F761" s="423"/>
      <c r="G761" s="423"/>
      <c r="H761" s="423"/>
      <c r="I761" s="39"/>
      <c r="J761" s="39"/>
    </row>
    <row r="762" spans="1:10" ht="12" customHeight="1">
      <c r="A762" s="421" t="s">
        <v>273</v>
      </c>
      <c r="B762" s="421"/>
      <c r="C762" s="421"/>
      <c r="D762" s="421"/>
      <c r="E762" s="423">
        <v>200000</v>
      </c>
      <c r="F762" s="424"/>
      <c r="G762" s="424"/>
      <c r="H762" s="424"/>
      <c r="I762" s="39"/>
      <c r="J762" s="39"/>
    </row>
    <row r="763" spans="1:10">
      <c r="A763" s="424" t="s">
        <v>144</v>
      </c>
      <c r="B763" s="424"/>
      <c r="C763" s="424"/>
      <c r="D763" s="33"/>
      <c r="E763" s="423">
        <f>SUM(E761:E762)</f>
        <v>400000</v>
      </c>
      <c r="F763" s="424"/>
      <c r="G763" s="424"/>
      <c r="H763" s="424"/>
      <c r="I763" s="39"/>
      <c r="J763" s="39"/>
    </row>
    <row r="764" spans="1:10">
      <c r="A764" s="39"/>
      <c r="B764" s="39"/>
      <c r="C764" s="39"/>
      <c r="D764" s="39"/>
      <c r="E764" s="39"/>
      <c r="F764" s="39"/>
      <c r="G764" s="39"/>
      <c r="H764" s="39"/>
      <c r="I764" s="39"/>
      <c r="J764" s="39"/>
    </row>
    <row r="765" spans="1:10">
      <c r="A765" s="434" t="s">
        <v>282</v>
      </c>
      <c r="B765" s="434"/>
      <c r="C765" s="33"/>
      <c r="D765" s="33"/>
      <c r="E765" s="33"/>
      <c r="F765" s="33"/>
      <c r="G765" s="33"/>
      <c r="H765" s="33"/>
      <c r="I765" s="33"/>
      <c r="J765" s="33"/>
    </row>
    <row r="766" spans="1:10" ht="26.25" customHeight="1">
      <c r="A766" s="33" t="s">
        <v>17</v>
      </c>
      <c r="B766" s="33"/>
      <c r="C766" s="435" t="s">
        <v>96</v>
      </c>
      <c r="D766" s="421"/>
      <c r="E766" s="421"/>
      <c r="F766" s="421"/>
      <c r="G766" s="421"/>
      <c r="H766" s="421"/>
      <c r="I766" s="421"/>
      <c r="J766" s="421"/>
    </row>
    <row r="767" spans="1:10">
      <c r="A767" s="33" t="s">
        <v>18</v>
      </c>
      <c r="B767" s="33"/>
      <c r="C767" s="48" t="s">
        <v>165</v>
      </c>
      <c r="D767" s="33"/>
      <c r="E767" s="33"/>
      <c r="F767" s="33"/>
      <c r="G767" s="33"/>
      <c r="H767" s="33"/>
      <c r="I767" s="33"/>
      <c r="J767" s="33"/>
    </row>
    <row r="768" spans="1:10">
      <c r="A768" s="33" t="s">
        <v>19</v>
      </c>
      <c r="B768" s="33"/>
      <c r="C768" s="48" t="s">
        <v>173</v>
      </c>
      <c r="D768" s="33"/>
      <c r="E768" s="33"/>
      <c r="F768" s="33"/>
      <c r="G768" s="33"/>
      <c r="H768" s="33"/>
      <c r="I768" s="33"/>
      <c r="J768" s="33"/>
    </row>
    <row r="769" spans="1:10" ht="14.25" customHeight="1">
      <c r="A769" s="33" t="s">
        <v>20</v>
      </c>
      <c r="B769" s="33"/>
      <c r="C769" s="33"/>
      <c r="D769" s="436" t="s">
        <v>283</v>
      </c>
      <c r="E769" s="437"/>
      <c r="F769" s="437"/>
      <c r="G769" s="437"/>
      <c r="H769" s="437"/>
      <c r="I769" s="437"/>
      <c r="J769" s="437"/>
    </row>
    <row r="770" spans="1:10">
      <c r="A770" s="33"/>
      <c r="B770" s="33"/>
      <c r="C770" s="33"/>
      <c r="D770" s="33"/>
      <c r="E770" s="33"/>
      <c r="F770" s="33"/>
      <c r="G770" s="33"/>
      <c r="H770" s="33"/>
      <c r="I770" s="33"/>
      <c r="J770" s="33"/>
    </row>
    <row r="771" spans="1:10">
      <c r="A771" s="427" t="s">
        <v>284</v>
      </c>
      <c r="B771" s="421"/>
      <c r="C771" s="421"/>
      <c r="D771" s="421"/>
      <c r="E771" s="421"/>
      <c r="F771" s="421"/>
      <c r="G771" s="421"/>
      <c r="H771" s="421"/>
      <c r="I771" s="421"/>
      <c r="J771" s="421"/>
    </row>
    <row r="772" spans="1:10">
      <c r="A772" s="33"/>
      <c r="B772" s="33"/>
      <c r="C772" s="33"/>
      <c r="D772" s="33"/>
      <c r="E772" s="33"/>
      <c r="F772" s="33"/>
      <c r="G772" s="33"/>
      <c r="H772" s="33"/>
      <c r="I772" s="33"/>
      <c r="J772" s="33"/>
    </row>
    <row r="773" spans="1:10">
      <c r="A773" s="33" t="s">
        <v>22</v>
      </c>
      <c r="B773" s="33"/>
      <c r="C773" s="33"/>
      <c r="D773" s="33"/>
      <c r="E773" s="33"/>
      <c r="F773" s="33"/>
      <c r="G773" s="33"/>
      <c r="H773" s="33"/>
      <c r="I773" s="33"/>
      <c r="J773" s="33"/>
    </row>
    <row r="774" spans="1:10">
      <c r="A774" s="421" t="s">
        <v>285</v>
      </c>
      <c r="B774" s="421"/>
      <c r="C774" s="421"/>
      <c r="D774" s="421"/>
      <c r="E774" s="421"/>
      <c r="F774" s="421"/>
      <c r="G774" s="421"/>
      <c r="H774" s="421"/>
      <c r="I774" s="421"/>
      <c r="J774" s="421"/>
    </row>
    <row r="775" spans="1:10">
      <c r="A775" s="427" t="s">
        <v>167</v>
      </c>
      <c r="B775" s="421"/>
      <c r="C775" s="421"/>
      <c r="D775" s="421"/>
      <c r="E775" s="421"/>
      <c r="F775" s="421"/>
      <c r="G775" s="421"/>
      <c r="H775" s="421"/>
      <c r="I775" s="421"/>
      <c r="J775" s="421"/>
    </row>
    <row r="776" spans="1:10">
      <c r="A776" s="43" t="s">
        <v>15</v>
      </c>
      <c r="B776" s="33"/>
      <c r="C776" s="33"/>
      <c r="D776" s="33"/>
      <c r="E776" s="33"/>
      <c r="F776" s="33"/>
      <c r="G776" s="33"/>
      <c r="H776" s="33"/>
      <c r="I776" s="33"/>
      <c r="J776" s="33"/>
    </row>
    <row r="777" spans="1:10">
      <c r="A777" s="422" t="s">
        <v>151</v>
      </c>
      <c r="B777" s="422"/>
      <c r="C777" s="422"/>
      <c r="D777" s="33"/>
      <c r="E777" s="423">
        <v>250000</v>
      </c>
      <c r="F777" s="424"/>
      <c r="G777" s="424"/>
      <c r="H777" s="424"/>
      <c r="I777" s="33"/>
      <c r="J777" s="33"/>
    </row>
    <row r="778" spans="1:10">
      <c r="A778" s="421" t="s">
        <v>286</v>
      </c>
      <c r="B778" s="421"/>
      <c r="C778" s="421"/>
      <c r="D778" s="421"/>
      <c r="E778" s="423">
        <v>250000</v>
      </c>
      <c r="F778" s="423"/>
      <c r="G778" s="423"/>
      <c r="H778" s="423"/>
      <c r="I778" s="33"/>
      <c r="J778" s="33"/>
    </row>
    <row r="779" spans="1:10">
      <c r="A779" s="424" t="s">
        <v>144</v>
      </c>
      <c r="B779" s="424"/>
      <c r="C779" s="424"/>
      <c r="D779" s="33"/>
      <c r="E779" s="423">
        <f>SUM(E777:E778)</f>
        <v>500000</v>
      </c>
      <c r="F779" s="424"/>
      <c r="G779" s="424"/>
      <c r="H779" s="424"/>
      <c r="I779" s="33"/>
      <c r="J779" s="33"/>
    </row>
    <row r="780" spans="1:10">
      <c r="A780" s="38"/>
      <c r="B780" s="38"/>
      <c r="C780" s="38"/>
      <c r="D780" s="39"/>
      <c r="E780" s="47"/>
      <c r="F780" s="38"/>
      <c r="G780" s="38"/>
      <c r="H780" s="38"/>
      <c r="I780" s="39"/>
      <c r="J780" s="39"/>
    </row>
    <row r="781" spans="1:10">
      <c r="A781" s="434" t="s">
        <v>287</v>
      </c>
      <c r="B781" s="434"/>
      <c r="C781" s="39"/>
      <c r="D781" s="39"/>
      <c r="E781" s="39"/>
      <c r="F781" s="39"/>
      <c r="G781" s="39"/>
      <c r="H781" s="39"/>
      <c r="I781" s="39"/>
      <c r="J781" s="39"/>
    </row>
    <row r="782" spans="1:10" ht="39" customHeight="1">
      <c r="A782" s="33" t="s">
        <v>17</v>
      </c>
      <c r="B782" s="33"/>
      <c r="C782" s="435" t="s">
        <v>97</v>
      </c>
      <c r="D782" s="421"/>
      <c r="E782" s="421"/>
      <c r="F782" s="421"/>
      <c r="G782" s="421"/>
      <c r="H782" s="421"/>
      <c r="I782" s="421"/>
      <c r="J782" s="421"/>
    </row>
    <row r="783" spans="1:10">
      <c r="A783" s="33" t="s">
        <v>18</v>
      </c>
      <c r="B783" s="33"/>
      <c r="C783" s="48" t="s">
        <v>146</v>
      </c>
      <c r="D783" s="33"/>
      <c r="E783" s="33"/>
      <c r="F783" s="33"/>
      <c r="G783" s="33"/>
      <c r="H783" s="33"/>
      <c r="I783" s="33"/>
      <c r="J783" s="33"/>
    </row>
    <row r="784" spans="1:10">
      <c r="A784" s="33" t="s">
        <v>19</v>
      </c>
      <c r="B784" s="33"/>
      <c r="C784" s="48" t="s">
        <v>147</v>
      </c>
      <c r="D784" s="33"/>
      <c r="E784" s="33"/>
      <c r="F784" s="33"/>
      <c r="G784" s="33"/>
      <c r="H784" s="33"/>
      <c r="I784" s="33"/>
      <c r="J784" s="33"/>
    </row>
    <row r="785" spans="1:10" ht="24" customHeight="1">
      <c r="A785" s="33" t="s">
        <v>20</v>
      </c>
      <c r="B785" s="33"/>
      <c r="C785" s="33"/>
      <c r="D785" s="436"/>
      <c r="E785" s="437"/>
      <c r="F785" s="437"/>
      <c r="G785" s="437"/>
      <c r="H785" s="437"/>
      <c r="I785" s="437"/>
      <c r="J785" s="437"/>
    </row>
    <row r="786" spans="1:10">
      <c r="A786" s="33"/>
      <c r="B786" s="33"/>
      <c r="C786" s="33"/>
      <c r="D786" s="33"/>
      <c r="E786" s="33"/>
      <c r="F786" s="33"/>
      <c r="G786" s="33"/>
      <c r="H786" s="33"/>
      <c r="I786" s="33"/>
      <c r="J786" s="33"/>
    </row>
    <row r="787" spans="1:10" ht="12.75" customHeight="1">
      <c r="A787" s="427" t="s">
        <v>235</v>
      </c>
      <c r="B787" s="421"/>
      <c r="C787" s="421"/>
      <c r="D787" s="421"/>
      <c r="E787" s="421"/>
      <c r="F787" s="421"/>
      <c r="G787" s="421"/>
      <c r="H787" s="421"/>
      <c r="I787" s="421"/>
      <c r="J787" s="421"/>
    </row>
    <row r="788" spans="1:10">
      <c r="A788" s="33"/>
      <c r="B788" s="33"/>
      <c r="C788" s="33"/>
      <c r="D788" s="33"/>
      <c r="E788" s="33"/>
      <c r="F788" s="33"/>
      <c r="G788" s="33"/>
      <c r="H788" s="33"/>
      <c r="I788" s="33"/>
      <c r="J788" s="33"/>
    </row>
    <row r="789" spans="1:10">
      <c r="A789" s="33" t="s">
        <v>22</v>
      </c>
      <c r="B789" s="33"/>
      <c r="C789" s="33"/>
      <c r="D789" s="33"/>
      <c r="E789" s="33"/>
      <c r="F789" s="33"/>
      <c r="G789" s="33"/>
      <c r="H789" s="33"/>
      <c r="I789" s="33"/>
      <c r="J789" s="33"/>
    </row>
    <row r="790" spans="1:10">
      <c r="A790" s="421" t="s">
        <v>158</v>
      </c>
      <c r="B790" s="421"/>
      <c r="C790" s="421"/>
      <c r="D790" s="421"/>
      <c r="E790" s="421"/>
      <c r="F790" s="421"/>
      <c r="G790" s="421"/>
      <c r="H790" s="421"/>
      <c r="I790" s="421"/>
      <c r="J790" s="421"/>
    </row>
    <row r="791" spans="1:10" ht="12" customHeight="1">
      <c r="A791" s="427" t="s">
        <v>167</v>
      </c>
      <c r="B791" s="421"/>
      <c r="C791" s="421"/>
      <c r="D791" s="421"/>
      <c r="E791" s="421"/>
      <c r="F791" s="421"/>
      <c r="G791" s="421"/>
      <c r="H791" s="421"/>
      <c r="I791" s="421"/>
      <c r="J791" s="421"/>
    </row>
    <row r="792" spans="1:10">
      <c r="A792" s="43" t="s">
        <v>15</v>
      </c>
      <c r="B792" s="33"/>
      <c r="C792" s="33"/>
      <c r="D792" s="33"/>
      <c r="E792" s="33"/>
      <c r="F792" s="33"/>
      <c r="G792" s="33"/>
      <c r="H792" s="33"/>
      <c r="I792" s="39"/>
      <c r="J792" s="39"/>
    </row>
    <row r="793" spans="1:10">
      <c r="A793" s="422" t="s">
        <v>281</v>
      </c>
      <c r="B793" s="422"/>
      <c r="C793" s="422"/>
      <c r="D793" s="33"/>
      <c r="E793" s="423">
        <v>150000</v>
      </c>
      <c r="F793" s="423"/>
      <c r="G793" s="423"/>
      <c r="H793" s="423"/>
      <c r="I793" s="39"/>
      <c r="J793" s="39"/>
    </row>
    <row r="794" spans="1:10">
      <c r="A794" s="421" t="s">
        <v>286</v>
      </c>
      <c r="B794" s="421"/>
      <c r="C794" s="421"/>
      <c r="D794" s="421"/>
      <c r="E794" s="423">
        <v>150000</v>
      </c>
      <c r="F794" s="424"/>
      <c r="G794" s="424"/>
      <c r="H794" s="424"/>
      <c r="I794" s="39"/>
      <c r="J794" s="39"/>
    </row>
    <row r="795" spans="1:10">
      <c r="A795" s="424" t="s">
        <v>144</v>
      </c>
      <c r="B795" s="424"/>
      <c r="C795" s="424"/>
      <c r="D795" s="33"/>
      <c r="E795" s="423">
        <f>SUM(E793:E794)</f>
        <v>300000</v>
      </c>
      <c r="F795" s="423"/>
      <c r="G795" s="423"/>
      <c r="H795" s="423"/>
      <c r="I795" s="39"/>
      <c r="J795" s="39"/>
    </row>
    <row r="796" spans="1:10">
      <c r="A796" s="37"/>
      <c r="B796" s="37"/>
      <c r="C796" s="37"/>
      <c r="D796" s="33"/>
      <c r="E796" s="46"/>
      <c r="F796" s="46"/>
      <c r="G796" s="46"/>
      <c r="H796" s="46"/>
      <c r="I796" s="39"/>
      <c r="J796" s="39"/>
    </row>
    <row r="797" spans="1:10">
      <c r="A797" s="434" t="s">
        <v>288</v>
      </c>
      <c r="B797" s="434"/>
      <c r="C797" s="33"/>
      <c r="D797" s="33"/>
      <c r="E797" s="33"/>
      <c r="F797" s="33"/>
      <c r="G797" s="33"/>
      <c r="H797" s="33"/>
      <c r="I797" s="33"/>
      <c r="J797" s="33"/>
    </row>
    <row r="798" spans="1:10" ht="29.25" customHeight="1">
      <c r="A798" s="33" t="s">
        <v>17</v>
      </c>
      <c r="B798" s="33"/>
      <c r="C798" s="435" t="s">
        <v>98</v>
      </c>
      <c r="D798" s="421"/>
      <c r="E798" s="421"/>
      <c r="F798" s="421"/>
      <c r="G798" s="421"/>
      <c r="H798" s="421"/>
      <c r="I798" s="421"/>
      <c r="J798" s="421"/>
    </row>
    <row r="799" spans="1:10">
      <c r="A799" s="33" t="s">
        <v>18</v>
      </c>
      <c r="B799" s="33"/>
      <c r="C799" s="48" t="s">
        <v>155</v>
      </c>
      <c r="D799" s="39"/>
      <c r="E799" s="39"/>
      <c r="F799" s="39"/>
      <c r="G799" s="39"/>
      <c r="H799" s="39"/>
      <c r="I799" s="39"/>
      <c r="J799" s="39"/>
    </row>
    <row r="800" spans="1:10">
      <c r="A800" s="33" t="s">
        <v>19</v>
      </c>
      <c r="B800" s="33"/>
      <c r="C800" s="48" t="s">
        <v>156</v>
      </c>
      <c r="D800" s="39"/>
      <c r="E800" s="39"/>
      <c r="F800" s="39"/>
      <c r="G800" s="39"/>
      <c r="H800" s="39"/>
      <c r="I800" s="39"/>
      <c r="J800" s="39"/>
    </row>
    <row r="801" spans="1:10">
      <c r="A801" s="33" t="s">
        <v>20</v>
      </c>
      <c r="B801" s="33"/>
      <c r="C801" s="33"/>
      <c r="D801" s="436" t="s">
        <v>49</v>
      </c>
      <c r="E801" s="437"/>
      <c r="F801" s="437"/>
      <c r="G801" s="437"/>
      <c r="H801" s="437"/>
      <c r="I801" s="437"/>
      <c r="J801" s="437"/>
    </row>
    <row r="802" spans="1:10">
      <c r="A802" s="33"/>
      <c r="B802" s="33"/>
      <c r="C802" s="33"/>
      <c r="D802" s="33"/>
      <c r="E802" s="33"/>
      <c r="F802" s="33"/>
      <c r="G802" s="33"/>
      <c r="H802" s="33"/>
      <c r="I802" s="33"/>
      <c r="J802" s="33"/>
    </row>
    <row r="803" spans="1:10">
      <c r="A803" s="427" t="s">
        <v>289</v>
      </c>
      <c r="B803" s="421"/>
      <c r="C803" s="421"/>
      <c r="D803" s="421"/>
      <c r="E803" s="421"/>
      <c r="F803" s="421"/>
      <c r="G803" s="421"/>
      <c r="H803" s="421"/>
      <c r="I803" s="421"/>
      <c r="J803" s="421"/>
    </row>
    <row r="804" spans="1:10">
      <c r="A804" s="33"/>
      <c r="B804" s="33"/>
      <c r="C804" s="33"/>
      <c r="D804" s="33"/>
      <c r="E804" s="33"/>
      <c r="F804" s="33"/>
      <c r="G804" s="33"/>
      <c r="H804" s="33"/>
      <c r="I804" s="33"/>
      <c r="J804" s="33"/>
    </row>
    <row r="805" spans="1:10">
      <c r="A805" s="33" t="s">
        <v>22</v>
      </c>
      <c r="B805" s="33"/>
      <c r="C805" s="33"/>
      <c r="D805" s="33"/>
      <c r="E805" s="33"/>
      <c r="F805" s="33"/>
      <c r="G805" s="33"/>
      <c r="H805" s="33"/>
      <c r="I805" s="33"/>
      <c r="J805" s="33"/>
    </row>
    <row r="806" spans="1:10">
      <c r="A806" s="421" t="s">
        <v>158</v>
      </c>
      <c r="B806" s="421"/>
      <c r="C806" s="421"/>
      <c r="D806" s="421"/>
      <c r="E806" s="421"/>
      <c r="F806" s="421"/>
      <c r="G806" s="421"/>
      <c r="H806" s="421"/>
      <c r="I806" s="421"/>
      <c r="J806" s="421"/>
    </row>
    <row r="807" spans="1:10">
      <c r="A807" s="427" t="s">
        <v>159</v>
      </c>
      <c r="B807" s="421"/>
      <c r="C807" s="421"/>
      <c r="D807" s="421"/>
      <c r="E807" s="421"/>
      <c r="F807" s="421"/>
      <c r="G807" s="421"/>
      <c r="H807" s="421"/>
      <c r="I807" s="421"/>
      <c r="J807" s="421"/>
    </row>
    <row r="808" spans="1:10">
      <c r="A808" s="43" t="s">
        <v>15</v>
      </c>
      <c r="B808" s="33"/>
      <c r="C808" s="33"/>
      <c r="D808" s="33"/>
      <c r="E808" s="33"/>
      <c r="F808" s="33"/>
      <c r="G808" s="33"/>
      <c r="H808" s="33"/>
      <c r="I808" s="33"/>
      <c r="J808" s="33"/>
    </row>
    <row r="809" spans="1:10">
      <c r="A809" s="422" t="s">
        <v>140</v>
      </c>
      <c r="B809" s="422"/>
      <c r="C809" s="422"/>
      <c r="D809" s="33"/>
      <c r="E809" s="423">
        <v>40590</v>
      </c>
      <c r="F809" s="423"/>
      <c r="G809" s="423"/>
      <c r="H809" s="423"/>
      <c r="I809" s="33"/>
      <c r="J809" s="33"/>
    </row>
    <row r="810" spans="1:10">
      <c r="A810" s="422" t="s">
        <v>290</v>
      </c>
      <c r="B810" s="422"/>
      <c r="C810" s="422"/>
      <c r="D810" s="33"/>
      <c r="E810" s="423">
        <v>91881</v>
      </c>
      <c r="F810" s="423"/>
      <c r="G810" s="423"/>
      <c r="H810" s="423"/>
      <c r="I810" s="39"/>
      <c r="J810" s="39"/>
    </row>
    <row r="811" spans="1:10">
      <c r="A811" s="421" t="s">
        <v>291</v>
      </c>
      <c r="B811" s="421"/>
      <c r="C811" s="421"/>
      <c r="D811" s="421"/>
      <c r="E811" s="423">
        <v>91881</v>
      </c>
      <c r="F811" s="424"/>
      <c r="G811" s="424"/>
      <c r="H811" s="424"/>
      <c r="I811" s="39"/>
      <c r="J811" s="39"/>
    </row>
    <row r="812" spans="1:10">
      <c r="A812" s="424" t="s">
        <v>144</v>
      </c>
      <c r="B812" s="424"/>
      <c r="C812" s="424"/>
      <c r="D812" s="33"/>
      <c r="E812" s="423">
        <f>SUM(E809:E811)</f>
        <v>224352</v>
      </c>
      <c r="F812" s="424"/>
      <c r="G812" s="424"/>
      <c r="H812" s="424"/>
      <c r="I812" s="39"/>
      <c r="J812" s="39"/>
    </row>
    <row r="813" spans="1:10">
      <c r="A813" s="37"/>
      <c r="B813" s="37"/>
      <c r="C813" s="37"/>
      <c r="D813" s="33"/>
      <c r="E813" s="46"/>
      <c r="F813" s="37"/>
      <c r="G813" s="37"/>
      <c r="H813" s="37"/>
      <c r="I813" s="39"/>
      <c r="J813" s="39"/>
    </row>
    <row r="814" spans="1:10">
      <c r="A814" s="434" t="s">
        <v>292</v>
      </c>
      <c r="B814" s="434"/>
      <c r="C814" s="33"/>
      <c r="D814" s="33"/>
      <c r="E814" s="33"/>
      <c r="F814" s="33"/>
      <c r="G814" s="33"/>
      <c r="H814" s="33"/>
      <c r="I814" s="33"/>
      <c r="J814" s="33"/>
    </row>
    <row r="815" spans="1:10" ht="28.5" customHeight="1">
      <c r="A815" s="33" t="s">
        <v>17</v>
      </c>
      <c r="B815" s="33"/>
      <c r="C815" s="435" t="s">
        <v>293</v>
      </c>
      <c r="D815" s="421"/>
      <c r="E815" s="421"/>
      <c r="F815" s="421"/>
      <c r="G815" s="421"/>
      <c r="H815" s="421"/>
      <c r="I815" s="421"/>
      <c r="J815" s="421"/>
    </row>
    <row r="816" spans="1:10">
      <c r="A816" s="33" t="s">
        <v>18</v>
      </c>
      <c r="B816" s="33"/>
      <c r="C816" s="48" t="s">
        <v>232</v>
      </c>
      <c r="D816" s="39"/>
      <c r="E816" s="39"/>
      <c r="F816" s="39"/>
      <c r="G816" s="39"/>
      <c r="H816" s="39"/>
      <c r="I816" s="39"/>
      <c r="J816" s="39"/>
    </row>
    <row r="817" spans="1:10">
      <c r="A817" s="33" t="s">
        <v>19</v>
      </c>
      <c r="B817" s="33"/>
      <c r="C817" s="48" t="s">
        <v>222</v>
      </c>
      <c r="D817" s="39"/>
      <c r="E817" s="39"/>
      <c r="F817" s="39"/>
      <c r="G817" s="39"/>
      <c r="H817" s="39"/>
      <c r="I817" s="39"/>
      <c r="J817" s="39"/>
    </row>
    <row r="818" spans="1:10">
      <c r="A818" s="33" t="s">
        <v>20</v>
      </c>
      <c r="B818" s="33"/>
      <c r="C818" s="33"/>
      <c r="D818" s="436" t="s">
        <v>49</v>
      </c>
      <c r="E818" s="437"/>
      <c r="F818" s="437"/>
      <c r="G818" s="437"/>
      <c r="H818" s="437"/>
      <c r="I818" s="437"/>
      <c r="J818" s="437"/>
    </row>
    <row r="819" spans="1:10">
      <c r="A819" s="33"/>
      <c r="B819" s="33"/>
      <c r="C819" s="33"/>
      <c r="D819" s="33"/>
      <c r="E819" s="33"/>
      <c r="F819" s="33"/>
      <c r="G819" s="33"/>
      <c r="H819" s="33"/>
      <c r="I819" s="33"/>
      <c r="J819" s="33"/>
    </row>
    <row r="820" spans="1:10">
      <c r="A820" s="427" t="s">
        <v>289</v>
      </c>
      <c r="B820" s="421"/>
      <c r="C820" s="421"/>
      <c r="D820" s="421"/>
      <c r="E820" s="421"/>
      <c r="F820" s="421"/>
      <c r="G820" s="421"/>
      <c r="H820" s="421"/>
      <c r="I820" s="421"/>
      <c r="J820" s="421"/>
    </row>
    <row r="821" spans="1:10">
      <c r="A821" s="33"/>
      <c r="B821" s="33"/>
      <c r="C821" s="33"/>
      <c r="D821" s="33"/>
      <c r="E821" s="33"/>
      <c r="F821" s="33"/>
      <c r="G821" s="33"/>
      <c r="H821" s="33"/>
      <c r="I821" s="33"/>
      <c r="J821" s="33"/>
    </row>
    <row r="822" spans="1:10">
      <c r="A822" s="33" t="s">
        <v>22</v>
      </c>
      <c r="B822" s="33"/>
      <c r="C822" s="33"/>
      <c r="D822" s="33"/>
      <c r="E822" s="33"/>
      <c r="F822" s="33"/>
      <c r="G822" s="33"/>
      <c r="H822" s="33"/>
      <c r="I822" s="33"/>
      <c r="J822" s="33"/>
    </row>
    <row r="823" spans="1:10">
      <c r="A823" s="421" t="s">
        <v>158</v>
      </c>
      <c r="B823" s="421"/>
      <c r="C823" s="421"/>
      <c r="D823" s="421"/>
      <c r="E823" s="421"/>
      <c r="F823" s="421"/>
      <c r="G823" s="421"/>
      <c r="H823" s="421"/>
      <c r="I823" s="421"/>
      <c r="J823" s="421"/>
    </row>
    <row r="824" spans="1:10">
      <c r="A824" s="427" t="s">
        <v>167</v>
      </c>
      <c r="B824" s="421"/>
      <c r="C824" s="421"/>
      <c r="D824" s="421"/>
      <c r="E824" s="421"/>
      <c r="F824" s="421"/>
      <c r="G824" s="421"/>
      <c r="H824" s="421"/>
      <c r="I824" s="421"/>
      <c r="J824" s="421"/>
    </row>
    <row r="825" spans="1:10">
      <c r="A825" s="43" t="s">
        <v>15</v>
      </c>
      <c r="B825" s="33"/>
      <c r="C825" s="33"/>
      <c r="D825" s="33"/>
      <c r="E825" s="33"/>
      <c r="F825" s="33"/>
      <c r="G825" s="33"/>
      <c r="H825" s="33"/>
      <c r="I825" s="33"/>
      <c r="J825" s="33"/>
    </row>
    <row r="826" spans="1:10">
      <c r="A826" s="422" t="s">
        <v>290</v>
      </c>
      <c r="B826" s="422"/>
      <c r="C826" s="422"/>
      <c r="D826" s="33"/>
      <c r="E826" s="423">
        <v>75000</v>
      </c>
      <c r="F826" s="423"/>
      <c r="G826" s="423"/>
      <c r="H826" s="423"/>
      <c r="I826" s="39"/>
      <c r="J826" s="39"/>
    </row>
    <row r="827" spans="1:10">
      <c r="A827" s="421" t="s">
        <v>291</v>
      </c>
      <c r="B827" s="421"/>
      <c r="C827" s="421"/>
      <c r="D827" s="421"/>
      <c r="E827" s="423">
        <v>75000</v>
      </c>
      <c r="F827" s="424"/>
      <c r="G827" s="424"/>
      <c r="H827" s="424"/>
      <c r="I827" s="39"/>
      <c r="J827" s="39"/>
    </row>
    <row r="828" spans="1:10">
      <c r="A828" s="424" t="s">
        <v>144</v>
      </c>
      <c r="B828" s="424"/>
      <c r="C828" s="424"/>
      <c r="D828" s="33"/>
      <c r="E828" s="423">
        <f>SUM(E826:E827)</f>
        <v>150000</v>
      </c>
      <c r="F828" s="424"/>
      <c r="G828" s="424"/>
      <c r="H828" s="424"/>
      <c r="I828" s="39"/>
      <c r="J828" s="39"/>
    </row>
    <row r="829" spans="1:10">
      <c r="A829" s="37"/>
      <c r="B829" s="37"/>
      <c r="C829" s="37"/>
      <c r="D829" s="33"/>
      <c r="E829" s="46"/>
      <c r="F829" s="37"/>
      <c r="G829" s="37"/>
      <c r="H829" s="37"/>
      <c r="I829" s="39"/>
      <c r="J829" s="39"/>
    </row>
    <row r="830" spans="1:10">
      <c r="A830" s="434" t="s">
        <v>294</v>
      </c>
      <c r="B830" s="434"/>
      <c r="C830" s="33"/>
      <c r="D830" s="33"/>
      <c r="E830" s="33"/>
      <c r="F830" s="33"/>
      <c r="G830" s="33"/>
      <c r="H830" s="33"/>
      <c r="I830" s="33"/>
      <c r="J830" s="33"/>
    </row>
    <row r="831" spans="1:10" ht="26.25" customHeight="1">
      <c r="A831" s="33" t="s">
        <v>17</v>
      </c>
      <c r="B831" s="33"/>
      <c r="C831" s="435" t="s">
        <v>100</v>
      </c>
      <c r="D831" s="421"/>
      <c r="E831" s="421"/>
      <c r="F831" s="421"/>
      <c r="G831" s="421"/>
      <c r="H831" s="421"/>
      <c r="I831" s="421"/>
      <c r="J831" s="421"/>
    </row>
    <row r="832" spans="1:10">
      <c r="A832" s="33" t="s">
        <v>18</v>
      </c>
      <c r="B832" s="33"/>
      <c r="C832" s="48" t="s">
        <v>146</v>
      </c>
      <c r="D832" s="33"/>
      <c r="E832" s="33"/>
      <c r="F832" s="33"/>
      <c r="G832" s="33"/>
      <c r="H832" s="33"/>
      <c r="I832" s="33"/>
      <c r="J832" s="33"/>
    </row>
    <row r="833" spans="1:10">
      <c r="A833" s="33" t="s">
        <v>19</v>
      </c>
      <c r="B833" s="33"/>
      <c r="C833" s="48" t="s">
        <v>161</v>
      </c>
      <c r="D833" s="33"/>
      <c r="E833" s="33"/>
      <c r="F833" s="33"/>
      <c r="G833" s="33"/>
      <c r="H833" s="33"/>
      <c r="I833" s="33"/>
      <c r="J833" s="33"/>
    </row>
    <row r="834" spans="1:10" ht="12.75" customHeight="1">
      <c r="A834" s="33" t="s">
        <v>20</v>
      </c>
      <c r="B834" s="33"/>
      <c r="C834" s="33"/>
      <c r="D834" s="436"/>
      <c r="E834" s="437"/>
      <c r="F834" s="437"/>
      <c r="G834" s="437"/>
      <c r="H834" s="437"/>
      <c r="I834" s="437"/>
      <c r="J834" s="437"/>
    </row>
    <row r="835" spans="1:10">
      <c r="A835" s="33"/>
      <c r="B835" s="33"/>
      <c r="C835" s="33"/>
      <c r="D835" s="33"/>
      <c r="E835" s="33"/>
      <c r="F835" s="33"/>
      <c r="G835" s="33"/>
      <c r="H835" s="33"/>
      <c r="I835" s="33"/>
      <c r="J835" s="33"/>
    </row>
    <row r="836" spans="1:10" ht="13.5" customHeight="1">
      <c r="A836" s="427" t="s">
        <v>289</v>
      </c>
      <c r="B836" s="421"/>
      <c r="C836" s="421"/>
      <c r="D836" s="421"/>
      <c r="E836" s="421"/>
      <c r="F836" s="421"/>
      <c r="G836" s="421"/>
      <c r="H836" s="421"/>
      <c r="I836" s="421"/>
      <c r="J836" s="421"/>
    </row>
    <row r="837" spans="1:10">
      <c r="A837" s="33"/>
      <c r="B837" s="33"/>
      <c r="C837" s="33"/>
      <c r="D837" s="33"/>
      <c r="E837" s="33"/>
      <c r="F837" s="33"/>
      <c r="G837" s="33"/>
      <c r="H837" s="33"/>
      <c r="I837" s="33"/>
      <c r="J837" s="33"/>
    </row>
    <row r="838" spans="1:10">
      <c r="A838" s="33" t="s">
        <v>22</v>
      </c>
      <c r="B838" s="33"/>
      <c r="C838" s="33"/>
      <c r="D838" s="33"/>
      <c r="E838" s="33"/>
      <c r="F838" s="33"/>
      <c r="G838" s="33"/>
      <c r="H838" s="33"/>
      <c r="I838" s="33"/>
      <c r="J838" s="33"/>
    </row>
    <row r="839" spans="1:10">
      <c r="A839" s="421" t="s">
        <v>158</v>
      </c>
      <c r="B839" s="421"/>
      <c r="C839" s="421"/>
      <c r="D839" s="421"/>
      <c r="E839" s="421"/>
      <c r="F839" s="421"/>
      <c r="G839" s="421"/>
      <c r="H839" s="421"/>
      <c r="I839" s="421"/>
      <c r="J839" s="421"/>
    </row>
    <row r="840" spans="1:10" ht="12" customHeight="1">
      <c r="A840" s="427" t="s">
        <v>167</v>
      </c>
      <c r="B840" s="421"/>
      <c r="C840" s="421"/>
      <c r="D840" s="421"/>
      <c r="E840" s="421"/>
      <c r="F840" s="421"/>
      <c r="G840" s="421"/>
      <c r="H840" s="421"/>
      <c r="I840" s="421"/>
      <c r="J840" s="421"/>
    </row>
    <row r="841" spans="1:10">
      <c r="A841" s="43" t="s">
        <v>15</v>
      </c>
      <c r="B841" s="33"/>
      <c r="C841" s="33"/>
      <c r="D841" s="33"/>
      <c r="E841" s="33"/>
      <c r="F841" s="33"/>
      <c r="G841" s="33"/>
      <c r="H841" s="33"/>
      <c r="I841" s="39"/>
      <c r="J841" s="39"/>
    </row>
    <row r="842" spans="1:10">
      <c r="A842" s="422" t="s">
        <v>151</v>
      </c>
      <c r="B842" s="422"/>
      <c r="C842" s="422"/>
      <c r="D842" s="33"/>
      <c r="E842" s="423">
        <v>40000</v>
      </c>
      <c r="F842" s="424"/>
      <c r="G842" s="424"/>
      <c r="H842" s="424"/>
      <c r="I842" s="39"/>
      <c r="J842" s="39"/>
    </row>
    <row r="843" spans="1:10">
      <c r="A843" s="421" t="s">
        <v>295</v>
      </c>
      <c r="B843" s="421"/>
      <c r="C843" s="421"/>
      <c r="D843" s="421"/>
      <c r="E843" s="423">
        <v>40000</v>
      </c>
      <c r="F843" s="424"/>
      <c r="G843" s="424"/>
      <c r="H843" s="424"/>
      <c r="I843" s="39"/>
      <c r="J843" s="39"/>
    </row>
    <row r="844" spans="1:10">
      <c r="A844" s="424" t="s">
        <v>144</v>
      </c>
      <c r="B844" s="424"/>
      <c r="C844" s="424"/>
      <c r="D844" s="33"/>
      <c r="E844" s="423">
        <f>SUM(E842:E843)</f>
        <v>80000</v>
      </c>
      <c r="F844" s="424"/>
      <c r="G844" s="424"/>
      <c r="H844" s="424"/>
      <c r="I844" s="39"/>
      <c r="J844" s="39"/>
    </row>
    <row r="845" spans="1:10">
      <c r="A845" s="38"/>
      <c r="B845" s="38"/>
      <c r="C845" s="38"/>
      <c r="D845" s="39"/>
      <c r="E845" s="47"/>
      <c r="F845" s="38"/>
      <c r="G845" s="38"/>
      <c r="H845" s="38"/>
      <c r="I845" s="39"/>
      <c r="J845" s="39"/>
    </row>
    <row r="846" spans="1:10">
      <c r="A846" s="434" t="s">
        <v>296</v>
      </c>
      <c r="B846" s="434"/>
      <c r="C846" s="33"/>
      <c r="D846" s="33"/>
      <c r="E846" s="33"/>
      <c r="F846" s="33"/>
      <c r="G846" s="33"/>
      <c r="H846" s="33"/>
      <c r="I846" s="33"/>
      <c r="J846" s="33"/>
    </row>
    <row r="847" spans="1:10" ht="40.5" customHeight="1">
      <c r="A847" s="33" t="s">
        <v>17</v>
      </c>
      <c r="B847" s="33"/>
      <c r="C847" s="435" t="s">
        <v>101</v>
      </c>
      <c r="D847" s="421"/>
      <c r="E847" s="421"/>
      <c r="F847" s="421"/>
      <c r="G847" s="421"/>
      <c r="H847" s="421"/>
      <c r="I847" s="421"/>
      <c r="J847" s="421"/>
    </row>
    <row r="848" spans="1:10">
      <c r="A848" s="33" t="s">
        <v>18</v>
      </c>
      <c r="B848" s="33"/>
      <c r="C848" s="48" t="s">
        <v>155</v>
      </c>
      <c r="D848" s="39"/>
      <c r="E848" s="39"/>
      <c r="F848" s="39"/>
      <c r="G848" s="39"/>
      <c r="H848" s="39"/>
      <c r="I848" s="39"/>
      <c r="J848" s="39"/>
    </row>
    <row r="849" spans="1:10">
      <c r="A849" s="33" t="s">
        <v>19</v>
      </c>
      <c r="B849" s="33"/>
      <c r="C849" s="48" t="s">
        <v>232</v>
      </c>
      <c r="D849" s="39"/>
      <c r="E849" s="39"/>
      <c r="F849" s="39"/>
      <c r="G849" s="39"/>
      <c r="H849" s="39"/>
      <c r="I849" s="39"/>
      <c r="J849" s="39"/>
    </row>
    <row r="850" spans="1:10">
      <c r="A850" s="33" t="s">
        <v>20</v>
      </c>
      <c r="B850" s="33"/>
      <c r="C850" s="33"/>
      <c r="D850" s="436"/>
      <c r="E850" s="437"/>
      <c r="F850" s="437"/>
      <c r="G850" s="437"/>
      <c r="H850" s="437"/>
      <c r="I850" s="437"/>
      <c r="J850" s="437"/>
    </row>
    <row r="851" spans="1:10">
      <c r="A851" s="33"/>
      <c r="B851" s="33"/>
      <c r="C851" s="33"/>
      <c r="D851" s="33"/>
      <c r="E851" s="33"/>
      <c r="F851" s="33"/>
      <c r="G851" s="33"/>
      <c r="H851" s="33"/>
      <c r="I851" s="33"/>
      <c r="J851" s="33"/>
    </row>
    <row r="852" spans="1:10">
      <c r="A852" s="427" t="s">
        <v>289</v>
      </c>
      <c r="B852" s="421"/>
      <c r="C852" s="421"/>
      <c r="D852" s="421"/>
      <c r="E852" s="421"/>
      <c r="F852" s="421"/>
      <c r="G852" s="421"/>
      <c r="H852" s="421"/>
      <c r="I852" s="421"/>
      <c r="J852" s="421"/>
    </row>
    <row r="853" spans="1:10">
      <c r="A853" s="33"/>
      <c r="B853" s="33"/>
      <c r="C853" s="33"/>
      <c r="D853" s="33"/>
      <c r="E853" s="33"/>
      <c r="F853" s="33"/>
      <c r="G853" s="33"/>
      <c r="H853" s="33"/>
      <c r="I853" s="33"/>
      <c r="J853" s="33"/>
    </row>
    <row r="854" spans="1:10">
      <c r="A854" s="33" t="s">
        <v>22</v>
      </c>
      <c r="B854" s="33"/>
      <c r="C854" s="33"/>
      <c r="D854" s="33"/>
      <c r="E854" s="33"/>
      <c r="F854" s="33"/>
      <c r="G854" s="33"/>
      <c r="H854" s="33"/>
      <c r="I854" s="33"/>
      <c r="J854" s="33"/>
    </row>
    <row r="855" spans="1:10">
      <c r="A855" s="421" t="s">
        <v>158</v>
      </c>
      <c r="B855" s="421"/>
      <c r="C855" s="421"/>
      <c r="D855" s="421"/>
      <c r="E855" s="421"/>
      <c r="F855" s="421"/>
      <c r="G855" s="421"/>
      <c r="H855" s="421"/>
      <c r="I855" s="421"/>
      <c r="J855" s="421"/>
    </row>
    <row r="856" spans="1:10">
      <c r="A856" s="427" t="s">
        <v>159</v>
      </c>
      <c r="B856" s="421"/>
      <c r="C856" s="421"/>
      <c r="D856" s="421"/>
      <c r="E856" s="421"/>
      <c r="F856" s="421"/>
      <c r="G856" s="421"/>
      <c r="H856" s="421"/>
      <c r="I856" s="421"/>
      <c r="J856" s="421"/>
    </row>
    <row r="857" spans="1:10">
      <c r="A857" s="43" t="s">
        <v>15</v>
      </c>
      <c r="B857" s="33"/>
      <c r="C857" s="33"/>
      <c r="D857" s="33"/>
      <c r="E857" s="33"/>
      <c r="F857" s="33"/>
      <c r="G857" s="33"/>
      <c r="H857" s="33"/>
      <c r="I857" s="33"/>
      <c r="J857" s="33"/>
    </row>
    <row r="858" spans="1:10">
      <c r="A858" s="422" t="s">
        <v>140</v>
      </c>
      <c r="B858" s="422"/>
      <c r="C858" s="422"/>
      <c r="D858" s="33"/>
      <c r="E858" s="423">
        <v>12792</v>
      </c>
      <c r="F858" s="424"/>
      <c r="G858" s="424"/>
      <c r="H858" s="424"/>
      <c r="I858" s="33"/>
      <c r="J858" s="33"/>
    </row>
    <row r="859" spans="1:10">
      <c r="A859" s="422" t="s">
        <v>141</v>
      </c>
      <c r="B859" s="422"/>
      <c r="C859" s="422"/>
      <c r="D859" s="33"/>
      <c r="E859" s="423">
        <v>24846</v>
      </c>
      <c r="F859" s="424"/>
      <c r="G859" s="424"/>
      <c r="H859" s="424"/>
      <c r="I859" s="39"/>
      <c r="J859" s="39"/>
    </row>
    <row r="860" spans="1:10">
      <c r="A860" s="421" t="s">
        <v>297</v>
      </c>
      <c r="B860" s="421"/>
      <c r="C860" s="421"/>
      <c r="D860" s="421"/>
      <c r="E860" s="423">
        <v>24846</v>
      </c>
      <c r="F860" s="424"/>
      <c r="G860" s="424"/>
      <c r="H860" s="424"/>
      <c r="I860" s="39"/>
      <c r="J860" s="39"/>
    </row>
    <row r="861" spans="1:10">
      <c r="A861" s="424" t="s">
        <v>144</v>
      </c>
      <c r="B861" s="424"/>
      <c r="C861" s="424"/>
      <c r="D861" s="33"/>
      <c r="E861" s="423">
        <f>SUM(E858:E860)</f>
        <v>62484</v>
      </c>
      <c r="F861" s="424"/>
      <c r="G861" s="424"/>
      <c r="H861" s="424"/>
      <c r="I861" s="39"/>
      <c r="J861" s="39"/>
    </row>
    <row r="862" spans="1:10">
      <c r="A862" s="37"/>
      <c r="B862" s="37"/>
      <c r="C862" s="37"/>
      <c r="D862" s="33"/>
      <c r="E862" s="46"/>
      <c r="F862" s="37"/>
      <c r="G862" s="37"/>
      <c r="H862" s="37"/>
      <c r="I862" s="39"/>
      <c r="J862" s="39"/>
    </row>
    <row r="863" spans="1:10">
      <c r="A863" s="434" t="s">
        <v>298</v>
      </c>
      <c r="B863" s="434"/>
      <c r="C863" s="33"/>
      <c r="D863" s="33"/>
      <c r="E863" s="33"/>
      <c r="F863" s="33"/>
      <c r="G863" s="33"/>
      <c r="H863" s="33"/>
      <c r="I863" s="33"/>
      <c r="J863" s="33"/>
    </row>
    <row r="864" spans="1:10" ht="26.25" customHeight="1">
      <c r="A864" s="33" t="s">
        <v>17</v>
      </c>
      <c r="B864" s="33"/>
      <c r="C864" s="435" t="s">
        <v>102</v>
      </c>
      <c r="D864" s="421"/>
      <c r="E864" s="421"/>
      <c r="F864" s="421"/>
      <c r="G864" s="421"/>
      <c r="H864" s="421"/>
      <c r="I864" s="421"/>
      <c r="J864" s="421"/>
    </row>
    <row r="865" spans="1:10">
      <c r="A865" s="33" t="s">
        <v>18</v>
      </c>
      <c r="B865" s="33"/>
      <c r="C865" s="48" t="s">
        <v>156</v>
      </c>
      <c r="D865" s="33"/>
      <c r="E865" s="33"/>
      <c r="F865" s="33"/>
      <c r="G865" s="33"/>
      <c r="H865" s="33"/>
      <c r="I865" s="33"/>
      <c r="J865" s="33"/>
    </row>
    <row r="866" spans="1:10">
      <c r="A866" s="33" t="s">
        <v>19</v>
      </c>
      <c r="B866" s="33"/>
      <c r="C866" s="48" t="s">
        <v>161</v>
      </c>
      <c r="D866" s="33"/>
      <c r="E866" s="33"/>
      <c r="F866" s="33"/>
      <c r="G866" s="33"/>
      <c r="H866" s="33"/>
      <c r="I866" s="33"/>
      <c r="J866" s="33"/>
    </row>
    <row r="867" spans="1:10">
      <c r="A867" s="33" t="s">
        <v>20</v>
      </c>
      <c r="B867" s="33"/>
      <c r="C867" s="33"/>
      <c r="D867" s="436"/>
      <c r="E867" s="437"/>
      <c r="F867" s="437"/>
      <c r="G867" s="437"/>
      <c r="H867" s="437"/>
      <c r="I867" s="437"/>
      <c r="J867" s="437"/>
    </row>
    <row r="868" spans="1:10">
      <c r="A868" s="33"/>
      <c r="B868" s="33"/>
      <c r="C868" s="33"/>
      <c r="D868" s="33"/>
      <c r="E868" s="33"/>
      <c r="F868" s="33"/>
      <c r="G868" s="33"/>
      <c r="H868" s="33"/>
      <c r="I868" s="33"/>
      <c r="J868" s="33"/>
    </row>
    <row r="869" spans="1:10">
      <c r="A869" s="427" t="s">
        <v>289</v>
      </c>
      <c r="B869" s="421"/>
      <c r="C869" s="421"/>
      <c r="D869" s="421"/>
      <c r="E869" s="421"/>
      <c r="F869" s="421"/>
      <c r="G869" s="421"/>
      <c r="H869" s="421"/>
      <c r="I869" s="421"/>
      <c r="J869" s="421"/>
    </row>
    <row r="870" spans="1:10">
      <c r="A870" s="33"/>
      <c r="B870" s="33"/>
      <c r="C870" s="33"/>
      <c r="D870" s="33"/>
      <c r="E870" s="33"/>
      <c r="F870" s="33"/>
      <c r="G870" s="33"/>
      <c r="H870" s="33"/>
      <c r="I870" s="33"/>
      <c r="J870" s="33"/>
    </row>
    <row r="871" spans="1:10">
      <c r="A871" s="33" t="s">
        <v>22</v>
      </c>
      <c r="B871" s="33"/>
      <c r="C871" s="33"/>
      <c r="D871" s="33"/>
      <c r="E871" s="33"/>
      <c r="F871" s="33"/>
      <c r="G871" s="33"/>
      <c r="H871" s="33"/>
      <c r="I871" s="33"/>
      <c r="J871" s="33"/>
    </row>
    <row r="872" spans="1:10">
      <c r="A872" s="421" t="s">
        <v>158</v>
      </c>
      <c r="B872" s="421"/>
      <c r="C872" s="421"/>
      <c r="D872" s="421"/>
      <c r="E872" s="421"/>
      <c r="F872" s="421"/>
      <c r="G872" s="421"/>
      <c r="H872" s="421"/>
      <c r="I872" s="421"/>
      <c r="J872" s="421"/>
    </row>
    <row r="873" spans="1:10">
      <c r="A873" s="427" t="s">
        <v>167</v>
      </c>
      <c r="B873" s="421"/>
      <c r="C873" s="421"/>
      <c r="D873" s="421"/>
      <c r="E873" s="421"/>
      <c r="F873" s="421"/>
      <c r="G873" s="421"/>
      <c r="H873" s="421"/>
      <c r="I873" s="421"/>
      <c r="J873" s="421"/>
    </row>
    <row r="874" spans="1:10">
      <c r="A874" s="43" t="s">
        <v>15</v>
      </c>
      <c r="B874" s="33"/>
      <c r="C874" s="33"/>
      <c r="D874" s="33"/>
      <c r="E874" s="33"/>
      <c r="F874" s="33"/>
      <c r="G874" s="33"/>
      <c r="H874" s="33"/>
      <c r="I874" s="33"/>
      <c r="J874" s="33"/>
    </row>
    <row r="875" spans="1:10">
      <c r="A875" s="422" t="s">
        <v>141</v>
      </c>
      <c r="B875" s="422"/>
      <c r="C875" s="422"/>
      <c r="D875" s="33"/>
      <c r="E875" s="423">
        <v>35000</v>
      </c>
      <c r="F875" s="424"/>
      <c r="G875" s="424"/>
      <c r="H875" s="424"/>
      <c r="I875" s="33"/>
      <c r="J875" s="33"/>
    </row>
    <row r="876" spans="1:10">
      <c r="A876" s="421" t="s">
        <v>297</v>
      </c>
      <c r="B876" s="421"/>
      <c r="C876" s="421"/>
      <c r="D876" s="421"/>
      <c r="E876" s="423">
        <v>35000</v>
      </c>
      <c r="F876" s="424"/>
      <c r="G876" s="424"/>
      <c r="H876" s="424"/>
      <c r="I876" s="33"/>
      <c r="J876" s="33"/>
    </row>
    <row r="877" spans="1:10">
      <c r="A877" s="424" t="s">
        <v>144</v>
      </c>
      <c r="B877" s="424"/>
      <c r="C877" s="424"/>
      <c r="D877" s="33"/>
      <c r="E877" s="423">
        <f>SUM(E875:E876)</f>
        <v>70000</v>
      </c>
      <c r="F877" s="424"/>
      <c r="G877" s="424"/>
      <c r="H877" s="424"/>
      <c r="I877" s="33"/>
      <c r="J877" s="33"/>
    </row>
    <row r="878" spans="1:10">
      <c r="A878" s="37"/>
      <c r="B878" s="37"/>
      <c r="C878" s="37"/>
      <c r="D878" s="33"/>
      <c r="E878" s="46"/>
      <c r="F878" s="37"/>
      <c r="G878" s="37"/>
      <c r="H878" s="37"/>
      <c r="I878" s="33"/>
      <c r="J878" s="33"/>
    </row>
    <row r="879" spans="1:10">
      <c r="A879" s="434" t="s">
        <v>299</v>
      </c>
      <c r="B879" s="434"/>
      <c r="C879" s="33"/>
      <c r="D879" s="33"/>
      <c r="E879" s="33"/>
      <c r="F879" s="33"/>
      <c r="G879" s="33"/>
      <c r="H879" s="33"/>
      <c r="I879" s="33"/>
      <c r="J879" s="33"/>
    </row>
    <row r="880" spans="1:10" ht="27.75" customHeight="1">
      <c r="A880" s="33" t="s">
        <v>17</v>
      </c>
      <c r="B880" s="33"/>
      <c r="C880" s="435" t="s">
        <v>103</v>
      </c>
      <c r="D880" s="421"/>
      <c r="E880" s="421"/>
      <c r="F880" s="421"/>
      <c r="G880" s="421"/>
      <c r="H880" s="421"/>
      <c r="I880" s="421"/>
      <c r="J880" s="421"/>
    </row>
    <row r="881" spans="1:10">
      <c r="A881" s="33" t="s">
        <v>18</v>
      </c>
      <c r="B881" s="33"/>
      <c r="C881" s="48" t="s">
        <v>156</v>
      </c>
      <c r="D881" s="33"/>
      <c r="E881" s="33"/>
      <c r="F881" s="33"/>
      <c r="G881" s="33"/>
      <c r="H881" s="33"/>
      <c r="I881" s="33"/>
      <c r="J881" s="33"/>
    </row>
    <row r="882" spans="1:10">
      <c r="A882" s="33" t="s">
        <v>19</v>
      </c>
      <c r="B882" s="33"/>
      <c r="C882" s="48" t="s">
        <v>147</v>
      </c>
      <c r="D882" s="33"/>
      <c r="E882" s="33"/>
      <c r="F882" s="33"/>
      <c r="G882" s="33"/>
      <c r="H882" s="33"/>
      <c r="I882" s="33"/>
      <c r="J882" s="33"/>
    </row>
    <row r="883" spans="1:10">
      <c r="A883" s="33" t="s">
        <v>20</v>
      </c>
      <c r="B883" s="33"/>
      <c r="C883" s="33"/>
      <c r="D883" s="436"/>
      <c r="E883" s="437"/>
      <c r="F883" s="437"/>
      <c r="G883" s="437"/>
      <c r="H883" s="437"/>
      <c r="I883" s="437"/>
      <c r="J883" s="437"/>
    </row>
    <row r="884" spans="1:10">
      <c r="A884" s="33"/>
      <c r="B884" s="33"/>
      <c r="C884" s="33"/>
      <c r="D884" s="33"/>
      <c r="E884" s="33"/>
      <c r="F884" s="33"/>
      <c r="G884" s="33"/>
      <c r="H884" s="33"/>
      <c r="I884" s="33"/>
      <c r="J884" s="33"/>
    </row>
    <row r="885" spans="1:10">
      <c r="A885" s="427" t="s">
        <v>289</v>
      </c>
      <c r="B885" s="421"/>
      <c r="C885" s="421"/>
      <c r="D885" s="421"/>
      <c r="E885" s="421"/>
      <c r="F885" s="421"/>
      <c r="G885" s="421"/>
      <c r="H885" s="421"/>
      <c r="I885" s="421"/>
      <c r="J885" s="421"/>
    </row>
    <row r="886" spans="1:10">
      <c r="A886" s="33"/>
      <c r="B886" s="33"/>
      <c r="C886" s="33"/>
      <c r="D886" s="33"/>
      <c r="E886" s="33"/>
      <c r="F886" s="33"/>
      <c r="G886" s="33"/>
      <c r="H886" s="33"/>
      <c r="I886" s="33"/>
      <c r="J886" s="33"/>
    </row>
    <row r="887" spans="1:10">
      <c r="A887" s="33" t="s">
        <v>22</v>
      </c>
      <c r="B887" s="33"/>
      <c r="C887" s="33"/>
      <c r="D887" s="33"/>
      <c r="E887" s="33"/>
      <c r="F887" s="33"/>
      <c r="G887" s="33"/>
      <c r="H887" s="33"/>
      <c r="I887" s="33"/>
      <c r="J887" s="33"/>
    </row>
    <row r="888" spans="1:10">
      <c r="A888" s="421" t="s">
        <v>158</v>
      </c>
      <c r="B888" s="421"/>
      <c r="C888" s="421"/>
      <c r="D888" s="421"/>
      <c r="E888" s="421"/>
      <c r="F888" s="421"/>
      <c r="G888" s="421"/>
      <c r="H888" s="421"/>
      <c r="I888" s="421"/>
      <c r="J888" s="421"/>
    </row>
    <row r="889" spans="1:10">
      <c r="A889" s="427" t="s">
        <v>167</v>
      </c>
      <c r="B889" s="421"/>
      <c r="C889" s="421"/>
      <c r="D889" s="421"/>
      <c r="E889" s="421"/>
      <c r="F889" s="421"/>
      <c r="G889" s="421"/>
      <c r="H889" s="421"/>
      <c r="I889" s="421"/>
      <c r="J889" s="421"/>
    </row>
    <row r="890" spans="1:10">
      <c r="A890" s="43" t="s">
        <v>15</v>
      </c>
      <c r="B890" s="33"/>
      <c r="C890" s="33"/>
      <c r="D890" s="33"/>
      <c r="E890" s="33"/>
      <c r="F890" s="33"/>
      <c r="G890" s="33"/>
      <c r="H890" s="33"/>
      <c r="I890" s="33"/>
      <c r="J890" s="33"/>
    </row>
    <row r="891" spans="1:10">
      <c r="A891" s="422" t="s">
        <v>141</v>
      </c>
      <c r="B891" s="422"/>
      <c r="C891" s="422"/>
      <c r="D891" s="33"/>
      <c r="E891" s="423">
        <v>100000</v>
      </c>
      <c r="F891" s="424"/>
      <c r="G891" s="424"/>
      <c r="H891" s="424"/>
      <c r="I891" s="33"/>
      <c r="J891" s="33"/>
    </row>
    <row r="892" spans="1:10">
      <c r="A892" s="421" t="s">
        <v>297</v>
      </c>
      <c r="B892" s="421"/>
      <c r="C892" s="421"/>
      <c r="D892" s="421"/>
      <c r="E892" s="423">
        <v>100000</v>
      </c>
      <c r="F892" s="424"/>
      <c r="G892" s="424"/>
      <c r="H892" s="424"/>
      <c r="I892" s="33"/>
      <c r="J892" s="33"/>
    </row>
    <row r="893" spans="1:10">
      <c r="A893" s="424" t="s">
        <v>144</v>
      </c>
      <c r="B893" s="424"/>
      <c r="C893" s="424"/>
      <c r="D893" s="33"/>
      <c r="E893" s="423">
        <f>SUM(E891:E892)</f>
        <v>200000</v>
      </c>
      <c r="F893" s="424"/>
      <c r="G893" s="424"/>
      <c r="H893" s="424"/>
      <c r="I893" s="33"/>
      <c r="J893" s="33"/>
    </row>
    <row r="894" spans="1:10">
      <c r="A894" s="38"/>
      <c r="B894" s="38"/>
      <c r="C894" s="38"/>
      <c r="D894" s="39"/>
      <c r="E894" s="47"/>
      <c r="F894" s="38"/>
      <c r="G894" s="38"/>
      <c r="H894" s="38"/>
      <c r="I894" s="39"/>
      <c r="J894" s="39"/>
    </row>
    <row r="895" spans="1:10">
      <c r="A895" s="434" t="s">
        <v>300</v>
      </c>
      <c r="B895" s="434"/>
      <c r="C895" s="33"/>
      <c r="D895" s="33"/>
      <c r="E895" s="33"/>
      <c r="F895" s="33"/>
      <c r="G895" s="33"/>
      <c r="H895" s="33"/>
      <c r="I895" s="33"/>
      <c r="J895" s="33"/>
    </row>
    <row r="896" spans="1:10" ht="27" customHeight="1">
      <c r="A896" s="33" t="s">
        <v>17</v>
      </c>
      <c r="B896" s="33"/>
      <c r="C896" s="435" t="s">
        <v>104</v>
      </c>
      <c r="D896" s="421"/>
      <c r="E896" s="421"/>
      <c r="F896" s="421"/>
      <c r="G896" s="421"/>
      <c r="H896" s="421"/>
      <c r="I896" s="421"/>
      <c r="J896" s="421"/>
    </row>
    <row r="897" spans="1:10">
      <c r="A897" s="33" t="s">
        <v>18</v>
      </c>
      <c r="B897" s="33"/>
      <c r="C897" s="48" t="s">
        <v>301</v>
      </c>
      <c r="D897" s="39"/>
      <c r="E897" s="39"/>
      <c r="F897" s="39"/>
      <c r="G897" s="39"/>
      <c r="H897" s="39"/>
      <c r="I897" s="39"/>
      <c r="J897" s="39"/>
    </row>
    <row r="898" spans="1:10">
      <c r="A898" s="33" t="s">
        <v>19</v>
      </c>
      <c r="B898" s="33"/>
      <c r="C898" s="48" t="s">
        <v>161</v>
      </c>
      <c r="D898" s="39"/>
      <c r="E898" s="39"/>
      <c r="F898" s="39"/>
      <c r="G898" s="39"/>
      <c r="H898" s="39"/>
      <c r="I898" s="39"/>
      <c r="J898" s="39"/>
    </row>
    <row r="899" spans="1:10" ht="12" customHeight="1">
      <c r="A899" s="33" t="s">
        <v>20</v>
      </c>
      <c r="B899" s="33"/>
      <c r="C899" s="33"/>
      <c r="D899" s="436" t="s">
        <v>302</v>
      </c>
      <c r="E899" s="437"/>
      <c r="F899" s="437"/>
      <c r="G899" s="437"/>
      <c r="H899" s="437"/>
      <c r="I899" s="437"/>
      <c r="J899" s="437"/>
    </row>
    <row r="900" spans="1:10">
      <c r="A900" s="33"/>
      <c r="B900" s="33"/>
      <c r="C900" s="33"/>
      <c r="D900" s="33"/>
      <c r="E900" s="33"/>
      <c r="F900" s="33"/>
      <c r="G900" s="33"/>
      <c r="H900" s="33"/>
      <c r="I900" s="33"/>
      <c r="J900" s="33"/>
    </row>
    <row r="901" spans="1:10" ht="13.5" customHeight="1">
      <c r="A901" s="427" t="s">
        <v>289</v>
      </c>
      <c r="B901" s="421"/>
      <c r="C901" s="421"/>
      <c r="D901" s="421"/>
      <c r="E901" s="421"/>
      <c r="F901" s="421"/>
      <c r="G901" s="421"/>
      <c r="H901" s="421"/>
      <c r="I901" s="421"/>
      <c r="J901" s="421"/>
    </row>
    <row r="902" spans="1:10">
      <c r="A902" s="33"/>
      <c r="B902" s="33"/>
      <c r="C902" s="33"/>
      <c r="D902" s="33"/>
      <c r="E902" s="33"/>
      <c r="F902" s="33"/>
      <c r="G902" s="33"/>
      <c r="H902" s="33"/>
      <c r="I902" s="33"/>
      <c r="J902" s="33"/>
    </row>
    <row r="903" spans="1:10">
      <c r="A903" s="33" t="s">
        <v>22</v>
      </c>
      <c r="B903" s="33"/>
      <c r="C903" s="33"/>
      <c r="D903" s="33"/>
      <c r="E903" s="33"/>
      <c r="F903" s="33"/>
      <c r="G903" s="33"/>
      <c r="H903" s="33"/>
      <c r="I903" s="33"/>
      <c r="J903" s="33"/>
    </row>
    <row r="904" spans="1:10">
      <c r="A904" s="421" t="s">
        <v>158</v>
      </c>
      <c r="B904" s="421"/>
      <c r="C904" s="421"/>
      <c r="D904" s="421"/>
      <c r="E904" s="421"/>
      <c r="F904" s="421"/>
      <c r="G904" s="421"/>
      <c r="H904" s="421"/>
      <c r="I904" s="421"/>
      <c r="J904" s="421"/>
    </row>
    <row r="905" spans="1:10" ht="27.75" customHeight="1">
      <c r="A905" s="427" t="s">
        <v>159</v>
      </c>
      <c r="B905" s="421"/>
      <c r="C905" s="421"/>
      <c r="D905" s="421"/>
      <c r="E905" s="421"/>
      <c r="F905" s="421"/>
      <c r="G905" s="421"/>
      <c r="H905" s="421"/>
      <c r="I905" s="421"/>
      <c r="J905" s="421"/>
    </row>
    <row r="906" spans="1:10">
      <c r="A906" s="43" t="s">
        <v>15</v>
      </c>
      <c r="B906" s="33"/>
      <c r="C906" s="33"/>
      <c r="D906" s="33"/>
      <c r="E906" s="33"/>
      <c r="F906" s="33"/>
      <c r="G906" s="33"/>
      <c r="H906" s="33"/>
      <c r="I906" s="33"/>
      <c r="J906" s="33"/>
    </row>
    <row r="907" spans="1:10">
      <c r="A907" s="422" t="s">
        <v>140</v>
      </c>
      <c r="B907" s="422"/>
      <c r="C907" s="422"/>
      <c r="D907" s="33"/>
      <c r="E907" s="423">
        <v>49200</v>
      </c>
      <c r="F907" s="424"/>
      <c r="G907" s="424"/>
      <c r="H907" s="424"/>
      <c r="I907" s="33"/>
      <c r="J907" s="33"/>
    </row>
    <row r="908" spans="1:10">
      <c r="A908" s="422" t="s">
        <v>141</v>
      </c>
      <c r="B908" s="422"/>
      <c r="C908" s="422"/>
      <c r="D908" s="33"/>
      <c r="E908" s="423">
        <v>109470</v>
      </c>
      <c r="F908" s="424"/>
      <c r="G908" s="424"/>
      <c r="H908" s="424"/>
      <c r="I908" s="33"/>
      <c r="J908" s="33"/>
    </row>
    <row r="909" spans="1:10">
      <c r="A909" s="424" t="s">
        <v>144</v>
      </c>
      <c r="B909" s="424"/>
      <c r="C909" s="424"/>
      <c r="D909" s="33"/>
      <c r="E909" s="423">
        <f>SUM(E907:E908)</f>
        <v>158670</v>
      </c>
      <c r="F909" s="424"/>
      <c r="G909" s="424"/>
      <c r="H909" s="424"/>
      <c r="I909" s="33"/>
      <c r="J909" s="33"/>
    </row>
    <row r="910" spans="1:10">
      <c r="A910" s="37"/>
      <c r="B910" s="37"/>
      <c r="C910" s="37"/>
      <c r="D910" s="33"/>
      <c r="E910" s="46"/>
      <c r="F910" s="37"/>
      <c r="G910" s="37"/>
      <c r="H910" s="37"/>
      <c r="I910" s="33"/>
      <c r="J910" s="33"/>
    </row>
    <row r="911" spans="1:10">
      <c r="A911" s="434" t="s">
        <v>303</v>
      </c>
      <c r="B911" s="434"/>
      <c r="C911" s="33"/>
      <c r="D911" s="33"/>
      <c r="E911" s="33"/>
      <c r="F911" s="33"/>
      <c r="G911" s="33"/>
      <c r="H911" s="33"/>
      <c r="I911" s="33"/>
      <c r="J911" s="33"/>
    </row>
    <row r="912" spans="1:10" ht="26.25" customHeight="1">
      <c r="A912" s="33" t="s">
        <v>17</v>
      </c>
      <c r="B912" s="33"/>
      <c r="C912" s="435" t="s">
        <v>105</v>
      </c>
      <c r="D912" s="434"/>
      <c r="E912" s="434"/>
      <c r="F912" s="434"/>
      <c r="G912" s="434"/>
      <c r="H912" s="434"/>
      <c r="I912" s="434"/>
      <c r="J912" s="434"/>
    </row>
    <row r="913" spans="1:10">
      <c r="A913" s="33" t="s">
        <v>18</v>
      </c>
      <c r="B913" s="33"/>
      <c r="C913" s="42" t="s">
        <v>165</v>
      </c>
      <c r="D913" s="33"/>
      <c r="E913" s="33"/>
      <c r="F913" s="33"/>
      <c r="G913" s="33"/>
      <c r="H913" s="33"/>
      <c r="I913" s="33"/>
      <c r="J913" s="33"/>
    </row>
    <row r="914" spans="1:10">
      <c r="A914" s="33" t="s">
        <v>19</v>
      </c>
      <c r="B914" s="33"/>
      <c r="C914" s="42" t="s">
        <v>147</v>
      </c>
      <c r="D914" s="33"/>
      <c r="E914" s="33"/>
      <c r="F914" s="33"/>
      <c r="G914" s="33"/>
      <c r="H914" s="33"/>
      <c r="I914" s="33"/>
      <c r="J914" s="33"/>
    </row>
    <row r="915" spans="1:10">
      <c r="A915" s="33" t="s">
        <v>20</v>
      </c>
      <c r="B915" s="33"/>
      <c r="C915" s="33"/>
      <c r="D915" s="427" t="s">
        <v>49</v>
      </c>
      <c r="E915" s="421"/>
      <c r="F915" s="421"/>
      <c r="G915" s="421"/>
      <c r="H915" s="421"/>
      <c r="I915" s="421"/>
      <c r="J915" s="421"/>
    </row>
    <row r="916" spans="1:10">
      <c r="A916" s="33"/>
      <c r="B916" s="33"/>
      <c r="C916" s="33"/>
      <c r="D916" s="33"/>
      <c r="E916" s="33"/>
      <c r="F916" s="33"/>
      <c r="G916" s="33"/>
      <c r="H916" s="33"/>
      <c r="I916" s="33"/>
      <c r="J916" s="33"/>
    </row>
    <row r="917" spans="1:10" ht="26.25" customHeight="1">
      <c r="A917" s="427" t="s">
        <v>157</v>
      </c>
      <c r="B917" s="421"/>
      <c r="C917" s="421"/>
      <c r="D917" s="421"/>
      <c r="E917" s="421"/>
      <c r="F917" s="421"/>
      <c r="G917" s="421"/>
      <c r="H917" s="421"/>
      <c r="I917" s="421"/>
      <c r="J917" s="421"/>
    </row>
    <row r="918" spans="1:10">
      <c r="A918" s="33"/>
      <c r="B918" s="33"/>
      <c r="C918" s="33"/>
      <c r="D918" s="33"/>
      <c r="E918" s="33"/>
      <c r="F918" s="33"/>
      <c r="G918" s="33"/>
      <c r="H918" s="33"/>
      <c r="I918" s="33"/>
      <c r="J918" s="33"/>
    </row>
    <row r="919" spans="1:10">
      <c r="A919" s="33" t="s">
        <v>22</v>
      </c>
      <c r="B919" s="33"/>
      <c r="C919" s="33"/>
      <c r="D919" s="33"/>
      <c r="E919" s="33"/>
      <c r="F919" s="33"/>
      <c r="G919" s="33"/>
      <c r="H919" s="33"/>
      <c r="I919" s="33"/>
      <c r="J919" s="33"/>
    </row>
    <row r="920" spans="1:10">
      <c r="A920" s="421" t="s">
        <v>158</v>
      </c>
      <c r="B920" s="421"/>
      <c r="C920" s="421"/>
      <c r="D920" s="421"/>
      <c r="E920" s="421"/>
      <c r="F920" s="421"/>
      <c r="G920" s="421"/>
      <c r="H920" s="421"/>
      <c r="I920" s="421"/>
      <c r="J920" s="421"/>
    </row>
    <row r="921" spans="1:10" ht="15.75" customHeight="1">
      <c r="A921" s="427" t="s">
        <v>167</v>
      </c>
      <c r="B921" s="421"/>
      <c r="C921" s="421"/>
      <c r="D921" s="421"/>
      <c r="E921" s="421"/>
      <c r="F921" s="421"/>
      <c r="G921" s="421"/>
      <c r="H921" s="421"/>
      <c r="I921" s="421"/>
      <c r="J921" s="421"/>
    </row>
    <row r="922" spans="1:10">
      <c r="A922" s="43" t="s">
        <v>15</v>
      </c>
      <c r="B922" s="33"/>
      <c r="C922" s="33"/>
      <c r="D922" s="33"/>
      <c r="E922" s="33"/>
      <c r="F922" s="33"/>
      <c r="G922" s="33"/>
      <c r="H922" s="33"/>
      <c r="I922" s="39"/>
      <c r="J922" s="39"/>
    </row>
    <row r="923" spans="1:10">
      <c r="A923" s="421" t="s">
        <v>151</v>
      </c>
      <c r="B923" s="421"/>
      <c r="C923" s="421"/>
      <c r="D923" s="421"/>
      <c r="E923" s="423">
        <v>200000</v>
      </c>
      <c r="F923" s="424"/>
      <c r="G923" s="424"/>
      <c r="H923" s="424"/>
      <c r="I923" s="39"/>
      <c r="J923" s="39"/>
    </row>
    <row r="924" spans="1:10">
      <c r="A924" s="421" t="s">
        <v>304</v>
      </c>
      <c r="B924" s="421"/>
      <c r="C924" s="421"/>
      <c r="D924" s="421"/>
      <c r="E924" s="423">
        <v>200000</v>
      </c>
      <c r="F924" s="424"/>
      <c r="G924" s="424"/>
      <c r="H924" s="424"/>
      <c r="I924" s="39"/>
      <c r="J924" s="39"/>
    </row>
    <row r="925" spans="1:10">
      <c r="A925" s="424" t="s">
        <v>144</v>
      </c>
      <c r="B925" s="424"/>
      <c r="C925" s="424"/>
      <c r="D925" s="33"/>
      <c r="E925" s="423">
        <f>E923+E924</f>
        <v>400000</v>
      </c>
      <c r="F925" s="424"/>
      <c r="G925" s="424"/>
      <c r="H925" s="424"/>
      <c r="I925" s="39"/>
      <c r="J925" s="39"/>
    </row>
    <row r="926" spans="1:10">
      <c r="A926" s="38"/>
      <c r="B926" s="38"/>
      <c r="C926" s="38"/>
      <c r="D926" s="39"/>
      <c r="E926" s="47"/>
      <c r="F926" s="38"/>
      <c r="G926" s="38"/>
      <c r="H926" s="38"/>
      <c r="I926" s="39"/>
      <c r="J926" s="39"/>
    </row>
    <row r="927" spans="1:10">
      <c r="A927" s="434" t="s">
        <v>305</v>
      </c>
      <c r="B927" s="434"/>
      <c r="C927" s="33"/>
      <c r="D927" s="33"/>
      <c r="E927" s="33"/>
      <c r="F927" s="33"/>
      <c r="G927" s="33"/>
      <c r="H927" s="33"/>
      <c r="I927" s="33"/>
      <c r="J927" s="33"/>
    </row>
    <row r="928" spans="1:10" ht="26.25" customHeight="1">
      <c r="A928" s="51" t="s">
        <v>17</v>
      </c>
      <c r="B928" s="51"/>
      <c r="C928" s="439" t="s">
        <v>106</v>
      </c>
      <c r="D928" s="439"/>
      <c r="E928" s="439"/>
      <c r="F928" s="439"/>
      <c r="G928" s="439"/>
      <c r="H928" s="439"/>
      <c r="I928" s="439"/>
      <c r="J928" s="439"/>
    </row>
    <row r="929" spans="1:10">
      <c r="A929" s="33" t="s">
        <v>18</v>
      </c>
      <c r="B929" s="33"/>
      <c r="C929" s="42" t="s">
        <v>155</v>
      </c>
      <c r="D929" s="39"/>
      <c r="E929" s="39"/>
      <c r="F929" s="39"/>
      <c r="G929" s="39"/>
      <c r="H929" s="39"/>
      <c r="I929" s="39"/>
      <c r="J929" s="39"/>
    </row>
    <row r="930" spans="1:10">
      <c r="A930" s="33" t="s">
        <v>19</v>
      </c>
      <c r="B930" s="33"/>
      <c r="C930" s="42" t="s">
        <v>165</v>
      </c>
      <c r="D930" s="39"/>
      <c r="E930" s="39"/>
      <c r="F930" s="39"/>
      <c r="G930" s="39"/>
      <c r="H930" s="39"/>
      <c r="I930" s="39"/>
      <c r="J930" s="39"/>
    </row>
    <row r="931" spans="1:10" ht="15" customHeight="1">
      <c r="A931" s="33" t="s">
        <v>20</v>
      </c>
      <c r="B931" s="33"/>
      <c r="C931" s="33"/>
      <c r="D931" s="427"/>
      <c r="E931" s="427"/>
      <c r="F931" s="427"/>
      <c r="G931" s="427"/>
      <c r="H931" s="427"/>
      <c r="I931" s="427"/>
      <c r="J931" s="427"/>
    </row>
    <row r="932" spans="1:10">
      <c r="A932" s="33"/>
      <c r="B932" s="33"/>
      <c r="C932" s="33"/>
      <c r="D932" s="33"/>
      <c r="E932" s="33"/>
      <c r="F932" s="33"/>
      <c r="G932" s="33"/>
      <c r="H932" s="33"/>
      <c r="I932" s="33"/>
      <c r="J932" s="33"/>
    </row>
    <row r="933" spans="1:10" ht="28.5" customHeight="1">
      <c r="A933" s="427" t="s">
        <v>157</v>
      </c>
      <c r="B933" s="421"/>
      <c r="C933" s="421"/>
      <c r="D933" s="421"/>
      <c r="E933" s="421"/>
      <c r="F933" s="421"/>
      <c r="G933" s="421"/>
      <c r="H933" s="421"/>
      <c r="I933" s="421"/>
      <c r="J933" s="421"/>
    </row>
    <row r="934" spans="1:10">
      <c r="A934" s="33"/>
      <c r="B934" s="33"/>
      <c r="C934" s="33"/>
      <c r="D934" s="33"/>
      <c r="E934" s="52"/>
      <c r="F934" s="52"/>
      <c r="G934" s="52"/>
      <c r="H934" s="52"/>
      <c r="I934" s="52"/>
      <c r="J934" s="52"/>
    </row>
    <row r="935" spans="1:10">
      <c r="A935" s="33" t="s">
        <v>22</v>
      </c>
      <c r="B935" s="33"/>
      <c r="C935" s="33"/>
      <c r="D935" s="33"/>
      <c r="E935" s="33"/>
      <c r="F935" s="33"/>
      <c r="G935" s="33"/>
      <c r="H935" s="33"/>
      <c r="I935" s="33"/>
      <c r="J935" s="33"/>
    </row>
    <row r="936" spans="1:10">
      <c r="A936" s="427" t="s">
        <v>306</v>
      </c>
      <c r="B936" s="421"/>
      <c r="C936" s="421"/>
      <c r="D936" s="421"/>
      <c r="E936" s="421"/>
      <c r="F936" s="421"/>
      <c r="G936" s="421"/>
      <c r="H936" s="421"/>
      <c r="I936" s="421"/>
      <c r="J936" s="33"/>
    </row>
    <row r="937" spans="1:10">
      <c r="A937" s="43" t="s">
        <v>15</v>
      </c>
      <c r="B937" s="33"/>
      <c r="C937" s="33"/>
      <c r="D937" s="33"/>
      <c r="E937" s="33"/>
      <c r="F937" s="33"/>
      <c r="G937" s="33"/>
      <c r="H937" s="33"/>
      <c r="I937" s="33"/>
      <c r="J937" s="33"/>
    </row>
    <row r="938" spans="1:10">
      <c r="A938" s="421" t="s">
        <v>140</v>
      </c>
      <c r="B938" s="421"/>
      <c r="C938" s="421"/>
      <c r="D938" s="421"/>
      <c r="E938" s="423">
        <v>52890</v>
      </c>
      <c r="F938" s="424"/>
      <c r="G938" s="424"/>
      <c r="H938" s="424"/>
      <c r="I938" s="33"/>
      <c r="J938" s="33"/>
    </row>
    <row r="939" spans="1:10">
      <c r="A939" s="421" t="s">
        <v>141</v>
      </c>
      <c r="B939" s="421"/>
      <c r="C939" s="421"/>
      <c r="D939" s="421"/>
      <c r="E939" s="423">
        <v>107133</v>
      </c>
      <c r="F939" s="424"/>
      <c r="G939" s="424"/>
      <c r="H939" s="424"/>
      <c r="I939" s="39"/>
      <c r="J939" s="39"/>
    </row>
    <row r="940" spans="1:10">
      <c r="A940" s="421" t="s">
        <v>307</v>
      </c>
      <c r="B940" s="421"/>
      <c r="C940" s="421"/>
      <c r="D940" s="421"/>
      <c r="E940" s="423">
        <v>107133</v>
      </c>
      <c r="F940" s="424"/>
      <c r="G940" s="424"/>
      <c r="H940" s="424"/>
      <c r="I940" s="39"/>
      <c r="J940" s="39"/>
    </row>
    <row r="941" spans="1:10">
      <c r="A941" s="424" t="s">
        <v>144</v>
      </c>
      <c r="B941" s="424"/>
      <c r="C941" s="424"/>
      <c r="D941" s="33"/>
      <c r="E941" s="423">
        <f>E939+E940+E938</f>
        <v>267156</v>
      </c>
      <c r="F941" s="424"/>
      <c r="G941" s="424"/>
      <c r="H941" s="424"/>
      <c r="I941" s="39"/>
      <c r="J941" s="39"/>
    </row>
    <row r="942" spans="1:10">
      <c r="A942" s="39"/>
      <c r="B942" s="39"/>
      <c r="C942" s="39"/>
      <c r="D942" s="39"/>
      <c r="E942" s="39"/>
      <c r="F942" s="39"/>
      <c r="G942" s="39"/>
      <c r="H942" s="39"/>
      <c r="I942" s="39"/>
      <c r="J942" s="39"/>
    </row>
    <row r="943" spans="1:10">
      <c r="A943" s="434" t="s">
        <v>308</v>
      </c>
      <c r="B943" s="434"/>
      <c r="C943" s="33"/>
      <c r="D943" s="33"/>
      <c r="E943" s="33"/>
      <c r="F943" s="33"/>
      <c r="G943" s="33"/>
      <c r="H943" s="33"/>
      <c r="I943" s="33"/>
      <c r="J943" s="33"/>
    </row>
    <row r="944" spans="1:10" ht="41.25" customHeight="1">
      <c r="A944" s="33" t="s">
        <v>17</v>
      </c>
      <c r="B944" s="33"/>
      <c r="C944" s="435" t="s">
        <v>107</v>
      </c>
      <c r="D944" s="421"/>
      <c r="E944" s="421"/>
      <c r="F944" s="421"/>
      <c r="G944" s="421"/>
      <c r="H944" s="421"/>
      <c r="I944" s="421"/>
      <c r="J944" s="421"/>
    </row>
    <row r="945" spans="1:10">
      <c r="A945" s="33" t="s">
        <v>18</v>
      </c>
      <c r="B945" s="33"/>
      <c r="C945" s="48" t="s">
        <v>146</v>
      </c>
      <c r="D945" s="39"/>
      <c r="E945" s="39"/>
      <c r="F945" s="39"/>
      <c r="G945" s="39"/>
      <c r="H945" s="39"/>
      <c r="I945" s="39"/>
      <c r="J945" s="39"/>
    </row>
    <row r="946" spans="1:10">
      <c r="A946" s="33" t="s">
        <v>19</v>
      </c>
      <c r="B946" s="33"/>
      <c r="C946" s="48" t="s">
        <v>248</v>
      </c>
      <c r="D946" s="39"/>
      <c r="E946" s="39"/>
      <c r="F946" s="39"/>
      <c r="G946" s="39"/>
      <c r="H946" s="39"/>
      <c r="I946" s="39"/>
      <c r="J946" s="39"/>
    </row>
    <row r="947" spans="1:10" ht="24" customHeight="1">
      <c r="A947" s="33" t="s">
        <v>20</v>
      </c>
      <c r="B947" s="33"/>
      <c r="C947" s="33"/>
      <c r="D947" s="436" t="s">
        <v>309</v>
      </c>
      <c r="E947" s="437"/>
      <c r="F947" s="437"/>
      <c r="G947" s="437"/>
      <c r="H947" s="437"/>
      <c r="I947" s="437"/>
      <c r="J947" s="437"/>
    </row>
    <row r="948" spans="1:10">
      <c r="A948" s="33"/>
      <c r="B948" s="33"/>
      <c r="C948" s="33"/>
      <c r="D948" s="33"/>
      <c r="E948" s="33"/>
      <c r="F948" s="33"/>
      <c r="G948" s="33"/>
      <c r="H948" s="33"/>
      <c r="I948" s="33"/>
      <c r="J948" s="33"/>
    </row>
    <row r="949" spans="1:10" ht="25.5" customHeight="1">
      <c r="A949" s="427" t="s">
        <v>226</v>
      </c>
      <c r="B949" s="421"/>
      <c r="C949" s="421"/>
      <c r="D949" s="421"/>
      <c r="E949" s="421"/>
      <c r="F949" s="421"/>
      <c r="G949" s="421"/>
      <c r="H949" s="421"/>
      <c r="I949" s="421"/>
      <c r="J949" s="421"/>
    </row>
    <row r="950" spans="1:10">
      <c r="A950" s="39"/>
      <c r="B950" s="39"/>
      <c r="C950" s="39"/>
      <c r="D950" s="39"/>
      <c r="E950" s="39"/>
      <c r="F950" s="39"/>
      <c r="G950" s="39"/>
      <c r="H950" s="39"/>
      <c r="I950" s="39"/>
      <c r="J950" s="39"/>
    </row>
    <row r="951" spans="1:10">
      <c r="A951" s="33" t="s">
        <v>22</v>
      </c>
      <c r="B951" s="33"/>
      <c r="C951" s="33"/>
      <c r="D951" s="33"/>
      <c r="E951" s="33"/>
      <c r="F951" s="33"/>
      <c r="G951" s="33"/>
      <c r="H951" s="39"/>
      <c r="I951" s="39"/>
      <c r="J951" s="39"/>
    </row>
    <row r="952" spans="1:10">
      <c r="A952" s="421" t="s">
        <v>227</v>
      </c>
      <c r="B952" s="421"/>
      <c r="C952" s="421"/>
      <c r="D952" s="421"/>
      <c r="E952" s="421"/>
      <c r="F952" s="421"/>
      <c r="G952" s="421"/>
      <c r="H952" s="421"/>
      <c r="I952" s="421"/>
      <c r="J952" s="421"/>
    </row>
    <row r="953" spans="1:10" ht="23.25" customHeight="1">
      <c r="A953" s="427" t="s">
        <v>150</v>
      </c>
      <c r="B953" s="421"/>
      <c r="C953" s="421"/>
      <c r="D953" s="421"/>
      <c r="E953" s="421"/>
      <c r="F953" s="421"/>
      <c r="G953" s="421"/>
      <c r="H953" s="421"/>
      <c r="I953" s="421"/>
      <c r="J953" s="421"/>
    </row>
    <row r="954" spans="1:10">
      <c r="A954" s="43" t="s">
        <v>15</v>
      </c>
      <c r="B954" s="33"/>
      <c r="C954" s="33"/>
      <c r="D954" s="33"/>
      <c r="E954" s="33"/>
      <c r="F954" s="33"/>
      <c r="G954" s="33"/>
      <c r="H954" s="33"/>
      <c r="I954" s="33"/>
      <c r="J954" s="33"/>
    </row>
    <row r="955" spans="1:10">
      <c r="A955" s="422" t="s">
        <v>151</v>
      </c>
      <c r="B955" s="422"/>
      <c r="C955" s="422"/>
      <c r="D955" s="33"/>
      <c r="E955" s="423">
        <v>275000</v>
      </c>
      <c r="F955" s="424"/>
      <c r="G955" s="424"/>
      <c r="H955" s="424"/>
      <c r="I955" s="39"/>
      <c r="J955" s="39"/>
    </row>
    <row r="956" spans="1:10">
      <c r="A956" s="421" t="s">
        <v>310</v>
      </c>
      <c r="B956" s="421"/>
      <c r="C956" s="421"/>
      <c r="D956" s="421"/>
      <c r="E956" s="423">
        <v>275000</v>
      </c>
      <c r="F956" s="424"/>
      <c r="G956" s="424"/>
      <c r="H956" s="424"/>
      <c r="I956" s="39"/>
      <c r="J956" s="39"/>
    </row>
    <row r="957" spans="1:10">
      <c r="A957" s="422" t="s">
        <v>153</v>
      </c>
      <c r="B957" s="422"/>
      <c r="C957" s="422"/>
      <c r="D957" s="33"/>
      <c r="E957" s="423">
        <v>250000</v>
      </c>
      <c r="F957" s="424"/>
      <c r="G957" s="424"/>
      <c r="H957" s="424"/>
      <c r="I957" s="39"/>
      <c r="J957" s="39"/>
    </row>
    <row r="958" spans="1:10">
      <c r="A958" s="421" t="s">
        <v>143</v>
      </c>
      <c r="B958" s="421"/>
      <c r="C958" s="421"/>
      <c r="D958" s="33"/>
      <c r="E958" s="423">
        <v>500000</v>
      </c>
      <c r="F958" s="424"/>
      <c r="G958" s="424"/>
      <c r="H958" s="424"/>
      <c r="I958" s="39"/>
      <c r="J958" s="39"/>
    </row>
    <row r="959" spans="1:10">
      <c r="A959" s="421" t="s">
        <v>194</v>
      </c>
      <c r="B959" s="421"/>
      <c r="C959" s="421"/>
      <c r="D959" s="33"/>
      <c r="E959" s="423">
        <v>800000</v>
      </c>
      <c r="F959" s="424"/>
      <c r="G959" s="424"/>
      <c r="H959" s="424"/>
      <c r="I959" s="39"/>
      <c r="J959" s="39"/>
    </row>
    <row r="960" spans="1:10">
      <c r="A960" s="424" t="s">
        <v>144</v>
      </c>
      <c r="B960" s="424"/>
      <c r="C960" s="424"/>
      <c r="D960" s="33"/>
      <c r="E960" s="423">
        <f>SUM(E955:E959)</f>
        <v>2100000</v>
      </c>
      <c r="F960" s="423"/>
      <c r="G960" s="423"/>
      <c r="H960" s="423"/>
      <c r="I960" s="39"/>
      <c r="J960" s="39"/>
    </row>
    <row r="961" spans="1:10">
      <c r="A961" s="38"/>
      <c r="B961" s="38"/>
      <c r="C961" s="38"/>
      <c r="D961" s="39"/>
      <c r="E961" s="47"/>
      <c r="F961" s="47"/>
      <c r="G961" s="47"/>
      <c r="H961" s="47"/>
      <c r="I961" s="39"/>
      <c r="J961" s="39"/>
    </row>
    <row r="962" spans="1:10">
      <c r="A962" s="434" t="s">
        <v>311</v>
      </c>
      <c r="B962" s="434"/>
      <c r="C962" s="33"/>
      <c r="D962" s="33"/>
      <c r="E962" s="33"/>
      <c r="F962" s="33"/>
      <c r="G962" s="33"/>
      <c r="H962" s="33"/>
      <c r="I962" s="33"/>
      <c r="J962" s="33"/>
    </row>
    <row r="963" spans="1:10" ht="27" customHeight="1">
      <c r="A963" s="33" t="s">
        <v>17</v>
      </c>
      <c r="B963" s="33"/>
      <c r="C963" s="435" t="s">
        <v>108</v>
      </c>
      <c r="D963" s="421"/>
      <c r="E963" s="421"/>
      <c r="F963" s="421"/>
      <c r="G963" s="421"/>
      <c r="H963" s="421"/>
      <c r="I963" s="421"/>
      <c r="J963" s="421"/>
    </row>
    <row r="964" spans="1:10">
      <c r="A964" s="33" t="s">
        <v>18</v>
      </c>
      <c r="B964" s="33"/>
      <c r="C964" s="48" t="s">
        <v>165</v>
      </c>
      <c r="D964" s="33"/>
      <c r="E964" s="33"/>
      <c r="F964" s="33"/>
      <c r="G964" s="33"/>
      <c r="H964" s="33"/>
      <c r="I964" s="33"/>
      <c r="J964" s="33"/>
    </row>
    <row r="965" spans="1:10">
      <c r="A965" s="33" t="s">
        <v>19</v>
      </c>
      <c r="B965" s="33"/>
      <c r="C965" s="48" t="s">
        <v>161</v>
      </c>
      <c r="D965" s="33"/>
      <c r="E965" s="33"/>
      <c r="F965" s="33"/>
      <c r="G965" s="33"/>
      <c r="H965" s="33"/>
      <c r="I965" s="33"/>
      <c r="J965" s="33"/>
    </row>
    <row r="966" spans="1:10">
      <c r="A966" s="33" t="s">
        <v>20</v>
      </c>
      <c r="B966" s="33"/>
      <c r="C966" s="33"/>
      <c r="D966" s="436" t="s">
        <v>312</v>
      </c>
      <c r="E966" s="437"/>
      <c r="F966" s="437"/>
      <c r="G966" s="437"/>
      <c r="H966" s="437"/>
      <c r="I966" s="437"/>
      <c r="J966" s="437"/>
    </row>
    <row r="967" spans="1:10">
      <c r="A967" s="39"/>
      <c r="B967" s="39"/>
      <c r="C967" s="39"/>
      <c r="D967" s="39"/>
      <c r="E967" s="39"/>
      <c r="F967" s="39"/>
      <c r="G967" s="39"/>
      <c r="H967" s="39"/>
      <c r="I967" s="39"/>
      <c r="J967" s="39"/>
    </row>
    <row r="968" spans="1:10">
      <c r="A968" s="427" t="s">
        <v>313</v>
      </c>
      <c r="B968" s="421"/>
      <c r="C968" s="421"/>
      <c r="D968" s="421"/>
      <c r="E968" s="421"/>
      <c r="F968" s="421"/>
      <c r="G968" s="421"/>
      <c r="H968" s="421"/>
      <c r="I968" s="421"/>
      <c r="J968" s="421"/>
    </row>
    <row r="969" spans="1:10">
      <c r="A969" s="33"/>
      <c r="B969" s="33"/>
      <c r="C969" s="33"/>
      <c r="D969" s="33"/>
      <c r="E969" s="33"/>
      <c r="F969" s="33"/>
      <c r="G969" s="33"/>
      <c r="H969" s="33"/>
      <c r="I969" s="33"/>
      <c r="J969" s="33"/>
    </row>
    <row r="970" spans="1:10">
      <c r="A970" s="33" t="s">
        <v>22</v>
      </c>
      <c r="B970" s="33"/>
      <c r="C970" s="33"/>
      <c r="D970" s="33"/>
      <c r="E970" s="33"/>
      <c r="F970" s="33"/>
      <c r="G970" s="33"/>
      <c r="H970" s="33"/>
      <c r="I970" s="33"/>
      <c r="J970" s="33"/>
    </row>
    <row r="971" spans="1:10">
      <c r="A971" s="421" t="s">
        <v>314</v>
      </c>
      <c r="B971" s="421"/>
      <c r="C971" s="421"/>
      <c r="D971" s="421"/>
      <c r="E971" s="421"/>
      <c r="F971" s="421"/>
      <c r="G971" s="421"/>
      <c r="H971" s="421"/>
      <c r="I971" s="421"/>
      <c r="J971" s="421"/>
    </row>
    <row r="972" spans="1:10">
      <c r="A972" s="427" t="s">
        <v>167</v>
      </c>
      <c r="B972" s="421"/>
      <c r="C972" s="421"/>
      <c r="D972" s="421"/>
      <c r="E972" s="421"/>
      <c r="F972" s="421"/>
      <c r="G972" s="421"/>
      <c r="H972" s="421"/>
      <c r="I972" s="421"/>
      <c r="J972" s="421"/>
    </row>
    <row r="973" spans="1:10">
      <c r="A973" s="43" t="s">
        <v>15</v>
      </c>
      <c r="B973" s="33"/>
      <c r="C973" s="33"/>
      <c r="D973" s="33"/>
      <c r="E973" s="33"/>
      <c r="F973" s="33"/>
      <c r="G973" s="33"/>
      <c r="H973" s="33"/>
      <c r="I973" s="33"/>
      <c r="J973" s="33"/>
    </row>
    <row r="974" spans="1:10">
      <c r="A974" s="422" t="s">
        <v>151</v>
      </c>
      <c r="B974" s="422"/>
      <c r="C974" s="422"/>
      <c r="D974" s="33"/>
      <c r="E974" s="423">
        <v>62500</v>
      </c>
      <c r="F974" s="424"/>
      <c r="G974" s="424"/>
      <c r="H974" s="424"/>
      <c r="I974" s="33"/>
      <c r="J974" s="33"/>
    </row>
    <row r="975" spans="1:10">
      <c r="A975" s="421" t="s">
        <v>310</v>
      </c>
      <c r="B975" s="421"/>
      <c r="C975" s="421"/>
      <c r="D975" s="421"/>
      <c r="E975" s="423">
        <v>62500</v>
      </c>
      <c r="F975" s="424"/>
      <c r="G975" s="424"/>
      <c r="H975" s="424"/>
      <c r="I975" s="33"/>
      <c r="J975" s="33"/>
    </row>
    <row r="976" spans="1:10">
      <c r="A976" s="424" t="s">
        <v>144</v>
      </c>
      <c r="B976" s="424"/>
      <c r="C976" s="424"/>
      <c r="D976" s="33"/>
      <c r="E976" s="423">
        <f>SUM(E974:E975)</f>
        <v>125000</v>
      </c>
      <c r="F976" s="423"/>
      <c r="G976" s="423"/>
      <c r="H976" s="423"/>
      <c r="I976" s="33"/>
      <c r="J976" s="33"/>
    </row>
    <row r="977" spans="1:10">
      <c r="A977" s="39"/>
      <c r="B977" s="39"/>
      <c r="C977" s="39"/>
      <c r="D977" s="39"/>
      <c r="E977" s="39"/>
      <c r="F977" s="39"/>
      <c r="G977" s="39"/>
      <c r="H977" s="39"/>
      <c r="I977" s="39"/>
      <c r="J977" s="39"/>
    </row>
    <row r="978" spans="1:10">
      <c r="A978" s="434" t="s">
        <v>315</v>
      </c>
      <c r="B978" s="434"/>
      <c r="C978" s="33"/>
      <c r="D978" s="33"/>
      <c r="E978" s="33"/>
      <c r="F978" s="33"/>
      <c r="G978" s="33"/>
      <c r="H978" s="33"/>
      <c r="I978" s="33"/>
      <c r="J978" s="33"/>
    </row>
    <row r="979" spans="1:10" ht="39.75" customHeight="1">
      <c r="A979" s="33" t="s">
        <v>17</v>
      </c>
      <c r="B979" s="33"/>
      <c r="C979" s="435" t="s">
        <v>316</v>
      </c>
      <c r="D979" s="421"/>
      <c r="E979" s="421"/>
      <c r="F979" s="421"/>
      <c r="G979" s="421"/>
      <c r="H979" s="421"/>
      <c r="I979" s="421"/>
      <c r="J979" s="421"/>
    </row>
    <row r="980" spans="1:10">
      <c r="A980" s="33" t="s">
        <v>18</v>
      </c>
      <c r="B980" s="33"/>
      <c r="C980" s="48" t="s">
        <v>317</v>
      </c>
      <c r="D980" s="39"/>
      <c r="E980" s="39"/>
      <c r="F980" s="39"/>
      <c r="G980" s="39"/>
      <c r="H980" s="39"/>
      <c r="I980" s="39"/>
      <c r="J980" s="39"/>
    </row>
    <row r="981" spans="1:10">
      <c r="A981" s="33" t="s">
        <v>19</v>
      </c>
      <c r="B981" s="33"/>
      <c r="C981" s="48" t="s">
        <v>161</v>
      </c>
      <c r="D981" s="39"/>
      <c r="E981" s="39"/>
      <c r="F981" s="39"/>
      <c r="G981" s="39"/>
      <c r="H981" s="39"/>
      <c r="I981" s="39"/>
      <c r="J981" s="39"/>
    </row>
    <row r="982" spans="1:10">
      <c r="A982" s="33" t="s">
        <v>20</v>
      </c>
      <c r="B982" s="33"/>
      <c r="C982" s="33"/>
      <c r="D982" s="436"/>
      <c r="E982" s="437"/>
      <c r="F982" s="437"/>
      <c r="G982" s="437"/>
      <c r="H982" s="437"/>
      <c r="I982" s="437"/>
      <c r="J982" s="437"/>
    </row>
    <row r="983" spans="1:10">
      <c r="A983" s="33"/>
      <c r="B983" s="33"/>
      <c r="C983" s="33"/>
      <c r="D983" s="33"/>
      <c r="E983" s="33"/>
      <c r="F983" s="33"/>
      <c r="G983" s="33"/>
      <c r="H983" s="33"/>
      <c r="I983" s="33"/>
      <c r="J983" s="33"/>
    </row>
    <row r="984" spans="1:10" ht="26.25" customHeight="1">
      <c r="A984" s="427" t="s">
        <v>157</v>
      </c>
      <c r="B984" s="421"/>
      <c r="C984" s="421"/>
      <c r="D984" s="421"/>
      <c r="E984" s="421"/>
      <c r="F984" s="421"/>
      <c r="G984" s="421"/>
      <c r="H984" s="421"/>
      <c r="I984" s="421"/>
      <c r="J984" s="421"/>
    </row>
    <row r="985" spans="1:10">
      <c r="A985" s="33"/>
      <c r="B985" s="33"/>
      <c r="C985" s="33"/>
      <c r="D985" s="33"/>
      <c r="E985" s="33"/>
      <c r="F985" s="33"/>
      <c r="G985" s="33"/>
      <c r="H985" s="33"/>
      <c r="I985" s="33"/>
      <c r="J985" s="33"/>
    </row>
    <row r="986" spans="1:10">
      <c r="A986" s="33" t="s">
        <v>22</v>
      </c>
      <c r="B986" s="33"/>
      <c r="C986" s="33"/>
      <c r="D986" s="33"/>
      <c r="E986" s="33"/>
      <c r="F986" s="33"/>
      <c r="G986" s="33"/>
      <c r="H986" s="33"/>
      <c r="I986" s="33"/>
      <c r="J986" s="33"/>
    </row>
    <row r="987" spans="1:10">
      <c r="A987" s="421" t="s">
        <v>158</v>
      </c>
      <c r="B987" s="421"/>
      <c r="C987" s="421"/>
      <c r="D987" s="421"/>
      <c r="E987" s="421"/>
      <c r="F987" s="421"/>
      <c r="G987" s="421"/>
      <c r="H987" s="421"/>
      <c r="I987" s="421"/>
      <c r="J987" s="421"/>
    </row>
    <row r="988" spans="1:10">
      <c r="A988" s="427" t="s">
        <v>159</v>
      </c>
      <c r="B988" s="421"/>
      <c r="C988" s="421"/>
      <c r="D988" s="421"/>
      <c r="E988" s="421"/>
      <c r="F988" s="421"/>
      <c r="G988" s="421"/>
      <c r="H988" s="421"/>
      <c r="I988" s="421"/>
      <c r="J988" s="421"/>
    </row>
    <row r="989" spans="1:10">
      <c r="A989" s="43" t="s">
        <v>15</v>
      </c>
      <c r="B989" s="33"/>
      <c r="C989" s="33"/>
      <c r="D989" s="33"/>
      <c r="E989" s="33"/>
      <c r="F989" s="33"/>
      <c r="G989" s="33"/>
      <c r="H989" s="33"/>
      <c r="I989" s="33"/>
      <c r="J989" s="33"/>
    </row>
    <row r="990" spans="1:10">
      <c r="A990" s="422" t="s">
        <v>140</v>
      </c>
      <c r="B990" s="422"/>
      <c r="C990" s="422"/>
      <c r="D990" s="33"/>
      <c r="E990" s="423">
        <v>48585</v>
      </c>
      <c r="F990" s="424"/>
      <c r="G990" s="424"/>
      <c r="H990" s="424"/>
      <c r="I990" s="33"/>
      <c r="J990" s="33"/>
    </row>
    <row r="991" spans="1:10">
      <c r="A991" s="422" t="s">
        <v>207</v>
      </c>
      <c r="B991" s="422"/>
      <c r="C991" s="422"/>
      <c r="D991" s="33"/>
      <c r="E991" s="423">
        <v>139290.74</v>
      </c>
      <c r="F991" s="424"/>
      <c r="G991" s="424"/>
      <c r="H991" s="424"/>
      <c r="I991" s="33"/>
      <c r="J991" s="33"/>
    </row>
    <row r="992" spans="1:10">
      <c r="A992" s="421" t="s">
        <v>318</v>
      </c>
      <c r="B992" s="421"/>
      <c r="C992" s="421"/>
      <c r="D992" s="421"/>
      <c r="E992" s="423">
        <v>139290.73000000001</v>
      </c>
      <c r="F992" s="424"/>
      <c r="G992" s="424"/>
      <c r="H992" s="424"/>
      <c r="I992" s="33"/>
      <c r="J992" s="33"/>
    </row>
    <row r="993" spans="1:10">
      <c r="A993" s="424" t="s">
        <v>144</v>
      </c>
      <c r="B993" s="424"/>
      <c r="C993" s="424"/>
      <c r="D993" s="33"/>
      <c r="E993" s="423">
        <f>SUM(E990:E992)</f>
        <v>327166.46999999997</v>
      </c>
      <c r="F993" s="423"/>
      <c r="G993" s="423"/>
      <c r="H993" s="423"/>
      <c r="I993" s="33"/>
      <c r="J993" s="33"/>
    </row>
    <row r="994" spans="1:10">
      <c r="A994" s="39"/>
      <c r="B994" s="39"/>
      <c r="C994" s="39"/>
      <c r="D994" s="39"/>
      <c r="E994" s="39"/>
      <c r="F994" s="39"/>
      <c r="G994" s="39"/>
      <c r="H994" s="39"/>
      <c r="I994" s="39"/>
      <c r="J994" s="39"/>
    </row>
    <row r="995" spans="1:10">
      <c r="A995" s="434" t="s">
        <v>319</v>
      </c>
      <c r="B995" s="434"/>
      <c r="C995" s="33"/>
      <c r="D995" s="33"/>
      <c r="E995" s="33"/>
      <c r="F995" s="33"/>
      <c r="G995" s="33"/>
      <c r="H995" s="33"/>
      <c r="I995" s="33"/>
      <c r="J995" s="33"/>
    </row>
    <row r="996" spans="1:10" ht="27" customHeight="1">
      <c r="A996" s="33" t="s">
        <v>17</v>
      </c>
      <c r="B996" s="33"/>
      <c r="C996" s="435" t="s">
        <v>111</v>
      </c>
      <c r="D996" s="421"/>
      <c r="E996" s="421"/>
      <c r="F996" s="421"/>
      <c r="G996" s="421"/>
      <c r="H996" s="421"/>
      <c r="I996" s="421"/>
      <c r="J996" s="421"/>
    </row>
    <row r="997" spans="1:10">
      <c r="A997" s="33" t="s">
        <v>18</v>
      </c>
      <c r="B997" s="33"/>
      <c r="C997" s="48" t="s">
        <v>320</v>
      </c>
      <c r="D997" s="33"/>
      <c r="E997" s="33"/>
      <c r="F997" s="33"/>
      <c r="G997" s="33"/>
      <c r="H997" s="33"/>
      <c r="I997" s="33"/>
      <c r="J997" s="33"/>
    </row>
    <row r="998" spans="1:10">
      <c r="A998" s="33" t="s">
        <v>19</v>
      </c>
      <c r="B998" s="33"/>
      <c r="C998" s="48" t="s">
        <v>321</v>
      </c>
      <c r="D998" s="33"/>
      <c r="E998" s="33"/>
      <c r="F998" s="33"/>
      <c r="G998" s="33"/>
      <c r="H998" s="33"/>
      <c r="I998" s="33"/>
      <c r="J998" s="33"/>
    </row>
    <row r="999" spans="1:10">
      <c r="A999" s="33" t="s">
        <v>20</v>
      </c>
      <c r="B999" s="33"/>
      <c r="C999" s="33"/>
      <c r="D999" s="436"/>
      <c r="E999" s="437"/>
      <c r="F999" s="437"/>
      <c r="G999" s="437"/>
      <c r="H999" s="437"/>
      <c r="I999" s="437"/>
      <c r="J999" s="437"/>
    </row>
    <row r="1000" spans="1:10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</row>
    <row r="1001" spans="1:10" ht="24.75" customHeight="1">
      <c r="A1001" s="427" t="s">
        <v>157</v>
      </c>
      <c r="B1001" s="421"/>
      <c r="C1001" s="421"/>
      <c r="D1001" s="421"/>
      <c r="E1001" s="421"/>
      <c r="F1001" s="421"/>
      <c r="G1001" s="421"/>
      <c r="H1001" s="421"/>
      <c r="I1001" s="421"/>
      <c r="J1001" s="421"/>
    </row>
    <row r="1002" spans="1:10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</row>
    <row r="1003" spans="1:10">
      <c r="A1003" s="33" t="s">
        <v>22</v>
      </c>
      <c r="B1003" s="33"/>
      <c r="C1003" s="33"/>
      <c r="D1003" s="33"/>
      <c r="E1003" s="33"/>
      <c r="F1003" s="33"/>
      <c r="G1003" s="33"/>
      <c r="H1003" s="33"/>
      <c r="I1003" s="33"/>
      <c r="J1003" s="33"/>
    </row>
    <row r="1004" spans="1:10">
      <c r="A1004" s="421" t="s">
        <v>158</v>
      </c>
      <c r="B1004" s="421"/>
      <c r="C1004" s="421"/>
      <c r="D1004" s="421"/>
      <c r="E1004" s="421"/>
      <c r="F1004" s="421"/>
      <c r="G1004" s="421"/>
      <c r="H1004" s="421"/>
      <c r="I1004" s="421"/>
      <c r="J1004" s="421"/>
    </row>
    <row r="1005" spans="1:10" ht="26.25" customHeight="1">
      <c r="A1005" s="427" t="s">
        <v>139</v>
      </c>
      <c r="B1005" s="421"/>
      <c r="C1005" s="421"/>
      <c r="D1005" s="421"/>
      <c r="E1005" s="421"/>
      <c r="F1005" s="421"/>
      <c r="G1005" s="421"/>
      <c r="H1005" s="421"/>
      <c r="I1005" s="421"/>
      <c r="J1005" s="421"/>
    </row>
    <row r="1006" spans="1:10">
      <c r="A1006" s="43" t="s">
        <v>15</v>
      </c>
      <c r="B1006" s="33"/>
      <c r="C1006" s="33"/>
      <c r="D1006" s="33"/>
      <c r="E1006" s="33"/>
      <c r="F1006" s="33"/>
      <c r="G1006" s="33"/>
      <c r="H1006" s="33"/>
      <c r="I1006" s="33"/>
      <c r="J1006" s="33"/>
    </row>
    <row r="1007" spans="1:10">
      <c r="A1007" s="422" t="s">
        <v>151</v>
      </c>
      <c r="B1007" s="422"/>
      <c r="C1007" s="422"/>
      <c r="D1007" s="33"/>
      <c r="E1007" s="423">
        <v>30000</v>
      </c>
      <c r="F1007" s="424"/>
      <c r="G1007" s="424"/>
      <c r="H1007" s="424"/>
      <c r="I1007" s="33"/>
      <c r="J1007" s="33"/>
    </row>
    <row r="1008" spans="1:10">
      <c r="A1008" s="424" t="s">
        <v>144</v>
      </c>
      <c r="B1008" s="424"/>
      <c r="C1008" s="424"/>
      <c r="D1008" s="33"/>
      <c r="E1008" s="423">
        <f>SUM(E1007:E1007)</f>
        <v>30000</v>
      </c>
      <c r="F1008" s="423"/>
      <c r="G1008" s="423"/>
      <c r="H1008" s="423"/>
      <c r="I1008" s="33"/>
      <c r="J1008" s="33"/>
    </row>
    <row r="1009" spans="1:10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</row>
    <row r="1010" spans="1:10">
      <c r="A1010" s="434" t="s">
        <v>322</v>
      </c>
      <c r="B1010" s="434"/>
      <c r="C1010" s="33"/>
      <c r="D1010" s="33"/>
      <c r="E1010" s="33"/>
      <c r="F1010" s="33"/>
      <c r="G1010" s="33"/>
      <c r="H1010" s="33"/>
      <c r="I1010" s="33"/>
      <c r="J1010" s="33"/>
    </row>
    <row r="1011" spans="1:10" ht="26.25" customHeight="1">
      <c r="A1011" s="33" t="s">
        <v>17</v>
      </c>
      <c r="B1011" s="33"/>
      <c r="C1011" s="435" t="s">
        <v>323</v>
      </c>
      <c r="D1011" s="421"/>
      <c r="E1011" s="421"/>
      <c r="F1011" s="421"/>
      <c r="G1011" s="421"/>
      <c r="H1011" s="421"/>
      <c r="I1011" s="421"/>
      <c r="J1011" s="421"/>
    </row>
    <row r="1012" spans="1:10">
      <c r="A1012" s="33" t="s">
        <v>18</v>
      </c>
      <c r="B1012" s="33"/>
      <c r="C1012" s="48" t="s">
        <v>146</v>
      </c>
      <c r="D1012" s="39"/>
      <c r="E1012" s="39"/>
      <c r="F1012" s="39"/>
      <c r="G1012" s="39"/>
      <c r="H1012" s="39"/>
      <c r="I1012" s="39"/>
      <c r="J1012" s="39"/>
    </row>
    <row r="1013" spans="1:10">
      <c r="A1013" s="33" t="s">
        <v>19</v>
      </c>
      <c r="B1013" s="33"/>
      <c r="C1013" s="48" t="s">
        <v>147</v>
      </c>
      <c r="D1013" s="39"/>
      <c r="E1013" s="39"/>
      <c r="F1013" s="39"/>
      <c r="G1013" s="39"/>
      <c r="H1013" s="39"/>
      <c r="I1013" s="39"/>
      <c r="J1013" s="39"/>
    </row>
    <row r="1014" spans="1:10">
      <c r="A1014" s="33" t="s">
        <v>20</v>
      </c>
      <c r="B1014" s="33"/>
      <c r="C1014" s="33"/>
      <c r="D1014" s="436"/>
      <c r="E1014" s="437"/>
      <c r="F1014" s="437"/>
      <c r="G1014" s="437"/>
      <c r="H1014" s="437"/>
      <c r="I1014" s="437"/>
      <c r="J1014" s="437"/>
    </row>
    <row r="1015" spans="1:10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</row>
    <row r="1016" spans="1:10" ht="27" customHeight="1">
      <c r="A1016" s="427" t="s">
        <v>157</v>
      </c>
      <c r="B1016" s="421"/>
      <c r="C1016" s="421"/>
      <c r="D1016" s="421"/>
      <c r="E1016" s="421"/>
      <c r="F1016" s="421"/>
      <c r="G1016" s="421"/>
      <c r="H1016" s="421"/>
      <c r="I1016" s="421"/>
      <c r="J1016" s="421"/>
    </row>
    <row r="1017" spans="1:10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</row>
    <row r="1018" spans="1:10">
      <c r="A1018" s="33" t="s">
        <v>22</v>
      </c>
      <c r="B1018" s="33"/>
      <c r="C1018" s="33"/>
      <c r="D1018" s="33"/>
      <c r="E1018" s="33"/>
      <c r="F1018" s="33"/>
      <c r="G1018" s="33"/>
      <c r="H1018" s="33"/>
      <c r="I1018" s="33"/>
      <c r="J1018" s="33"/>
    </row>
    <row r="1019" spans="1:10">
      <c r="A1019" s="421" t="s">
        <v>158</v>
      </c>
      <c r="B1019" s="421"/>
      <c r="C1019" s="421"/>
      <c r="D1019" s="421"/>
      <c r="E1019" s="421"/>
      <c r="F1019" s="421"/>
      <c r="G1019" s="421"/>
      <c r="H1019" s="421"/>
      <c r="I1019" s="421"/>
      <c r="J1019" s="421"/>
    </row>
    <row r="1020" spans="1:10">
      <c r="A1020" s="427" t="s">
        <v>167</v>
      </c>
      <c r="B1020" s="421"/>
      <c r="C1020" s="421"/>
      <c r="D1020" s="421"/>
      <c r="E1020" s="421"/>
      <c r="F1020" s="421"/>
      <c r="G1020" s="421"/>
      <c r="H1020" s="421"/>
      <c r="I1020" s="421"/>
      <c r="J1020" s="421"/>
    </row>
    <row r="1021" spans="1:10">
      <c r="A1021" s="43" t="s">
        <v>15</v>
      </c>
      <c r="B1021" s="33"/>
      <c r="C1021" s="33"/>
      <c r="D1021" s="33"/>
      <c r="E1021" s="33"/>
      <c r="F1021" s="33"/>
      <c r="G1021" s="33"/>
      <c r="H1021" s="33"/>
      <c r="I1021" s="39"/>
      <c r="J1021" s="39"/>
    </row>
    <row r="1022" spans="1:10">
      <c r="A1022" s="422" t="s">
        <v>151</v>
      </c>
      <c r="B1022" s="422"/>
      <c r="C1022" s="422"/>
      <c r="D1022" s="33"/>
      <c r="E1022" s="423">
        <v>125000</v>
      </c>
      <c r="F1022" s="424"/>
      <c r="G1022" s="424"/>
      <c r="H1022" s="424"/>
      <c r="I1022" s="39"/>
      <c r="J1022" s="39"/>
    </row>
    <row r="1023" spans="1:10">
      <c r="A1023" s="421" t="s">
        <v>310</v>
      </c>
      <c r="B1023" s="421"/>
      <c r="C1023" s="421"/>
      <c r="D1023" s="421"/>
      <c r="E1023" s="423">
        <v>125000</v>
      </c>
      <c r="F1023" s="424"/>
      <c r="G1023" s="424"/>
      <c r="H1023" s="424"/>
      <c r="I1023" s="39"/>
      <c r="J1023" s="39"/>
    </row>
    <row r="1024" spans="1:10">
      <c r="A1024" s="424" t="s">
        <v>144</v>
      </c>
      <c r="B1024" s="424"/>
      <c r="C1024" s="424"/>
      <c r="D1024" s="33"/>
      <c r="E1024" s="423">
        <f>SUM(E1022:E1023)</f>
        <v>250000</v>
      </c>
      <c r="F1024" s="423"/>
      <c r="G1024" s="423"/>
      <c r="H1024" s="423"/>
      <c r="I1024" s="39"/>
      <c r="J1024" s="39"/>
    </row>
    <row r="1025" spans="1:10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</row>
    <row r="1026" spans="1:10">
      <c r="A1026" s="434" t="s">
        <v>324</v>
      </c>
      <c r="B1026" s="434"/>
      <c r="C1026" s="39"/>
      <c r="D1026" s="39"/>
      <c r="E1026" s="39"/>
      <c r="F1026" s="39"/>
      <c r="G1026" s="39"/>
      <c r="H1026" s="39"/>
      <c r="I1026" s="39"/>
      <c r="J1026" s="39"/>
    </row>
    <row r="1027" spans="1:10" ht="24.75" customHeight="1">
      <c r="A1027" s="33" t="s">
        <v>17</v>
      </c>
      <c r="B1027" s="33"/>
      <c r="C1027" s="435" t="s">
        <v>112</v>
      </c>
      <c r="D1027" s="421"/>
      <c r="E1027" s="421"/>
      <c r="F1027" s="421"/>
      <c r="G1027" s="421"/>
      <c r="H1027" s="421"/>
      <c r="I1027" s="421"/>
      <c r="J1027" s="421"/>
    </row>
    <row r="1028" spans="1:10">
      <c r="A1028" s="33" t="s">
        <v>18</v>
      </c>
      <c r="B1028" s="33"/>
      <c r="C1028" s="48" t="s">
        <v>146</v>
      </c>
      <c r="D1028" s="39"/>
      <c r="E1028" s="39"/>
      <c r="F1028" s="39"/>
      <c r="G1028" s="39"/>
      <c r="H1028" s="39"/>
      <c r="I1028" s="39"/>
      <c r="J1028" s="39"/>
    </row>
    <row r="1029" spans="1:10">
      <c r="A1029" s="33" t="s">
        <v>19</v>
      </c>
      <c r="B1029" s="33"/>
      <c r="C1029" s="48" t="s">
        <v>147</v>
      </c>
      <c r="D1029" s="39"/>
      <c r="E1029" s="39"/>
      <c r="F1029" s="39"/>
      <c r="G1029" s="39"/>
      <c r="H1029" s="39"/>
      <c r="I1029" s="39"/>
      <c r="J1029" s="39"/>
    </row>
    <row r="1030" spans="1:10" ht="25.5" customHeight="1">
      <c r="A1030" s="33" t="s">
        <v>20</v>
      </c>
      <c r="B1030" s="33"/>
      <c r="C1030" s="33"/>
      <c r="D1030" s="436" t="s">
        <v>325</v>
      </c>
      <c r="E1030" s="437"/>
      <c r="F1030" s="437"/>
      <c r="G1030" s="437"/>
      <c r="H1030" s="437"/>
      <c r="I1030" s="437"/>
      <c r="J1030" s="437"/>
    </row>
    <row r="1031" spans="1:10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</row>
    <row r="1032" spans="1:10" ht="29.25" customHeight="1">
      <c r="A1032" s="427" t="s">
        <v>226</v>
      </c>
      <c r="B1032" s="421"/>
      <c r="C1032" s="421"/>
      <c r="D1032" s="421"/>
      <c r="E1032" s="421"/>
      <c r="F1032" s="421"/>
      <c r="G1032" s="421"/>
      <c r="H1032" s="421"/>
      <c r="I1032" s="421"/>
      <c r="J1032" s="421"/>
    </row>
    <row r="1033" spans="1:10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</row>
    <row r="1034" spans="1:10">
      <c r="A1034" s="33" t="s">
        <v>22</v>
      </c>
      <c r="B1034" s="33"/>
      <c r="C1034" s="33"/>
      <c r="D1034" s="33"/>
      <c r="E1034" s="33"/>
      <c r="F1034" s="33"/>
      <c r="G1034" s="33"/>
      <c r="H1034" s="33"/>
      <c r="I1034" s="33"/>
      <c r="J1034" s="33"/>
    </row>
    <row r="1035" spans="1:10">
      <c r="A1035" s="421" t="s">
        <v>326</v>
      </c>
      <c r="B1035" s="421"/>
      <c r="C1035" s="421"/>
      <c r="D1035" s="421"/>
      <c r="E1035" s="421"/>
      <c r="F1035" s="421"/>
      <c r="G1035" s="421"/>
      <c r="H1035" s="421"/>
      <c r="I1035" s="421"/>
      <c r="J1035" s="421"/>
    </row>
    <row r="1036" spans="1:10">
      <c r="A1036" s="427" t="s">
        <v>150</v>
      </c>
      <c r="B1036" s="421"/>
      <c r="C1036" s="421"/>
      <c r="D1036" s="421"/>
      <c r="E1036" s="421"/>
      <c r="F1036" s="421"/>
      <c r="G1036" s="421"/>
      <c r="H1036" s="421"/>
      <c r="I1036" s="421"/>
      <c r="J1036" s="421"/>
    </row>
    <row r="1037" spans="1:10">
      <c r="A1037" s="43" t="s">
        <v>15</v>
      </c>
      <c r="B1037" s="33"/>
      <c r="C1037" s="33"/>
      <c r="D1037" s="33"/>
      <c r="E1037" s="33"/>
      <c r="F1037" s="33"/>
      <c r="G1037" s="33"/>
      <c r="H1037" s="33"/>
      <c r="I1037" s="39"/>
      <c r="J1037" s="39"/>
    </row>
    <row r="1038" spans="1:10">
      <c r="A1038" s="422" t="s">
        <v>151</v>
      </c>
      <c r="B1038" s="422"/>
      <c r="C1038" s="422"/>
      <c r="D1038" s="33"/>
      <c r="E1038" s="423">
        <v>580021.77</v>
      </c>
      <c r="F1038" s="424"/>
      <c r="G1038" s="424"/>
      <c r="H1038" s="424"/>
      <c r="I1038" s="39"/>
      <c r="J1038" s="39"/>
    </row>
    <row r="1039" spans="1:10">
      <c r="A1039" s="421" t="s">
        <v>327</v>
      </c>
      <c r="B1039" s="421"/>
      <c r="C1039" s="421"/>
      <c r="D1039" s="421"/>
      <c r="E1039" s="423">
        <v>580021.77</v>
      </c>
      <c r="F1039" s="424"/>
      <c r="G1039" s="424"/>
      <c r="H1039" s="424"/>
      <c r="I1039" s="39"/>
      <c r="J1039" s="39"/>
    </row>
    <row r="1040" spans="1:10">
      <c r="A1040" s="422" t="s">
        <v>328</v>
      </c>
      <c r="B1040" s="422"/>
      <c r="C1040" s="422"/>
      <c r="D1040" s="33"/>
      <c r="E1040" s="423">
        <v>2029319</v>
      </c>
      <c r="F1040" s="424"/>
      <c r="G1040" s="424"/>
      <c r="H1040" s="424"/>
      <c r="I1040" s="39"/>
      <c r="J1040" s="39"/>
    </row>
    <row r="1041" spans="1:10">
      <c r="A1041" s="424" t="s">
        <v>144</v>
      </c>
      <c r="B1041" s="424"/>
      <c r="C1041" s="424"/>
      <c r="D1041" s="33"/>
      <c r="E1041" s="423">
        <f>SUM(E1038:E1040)</f>
        <v>3189362.54</v>
      </c>
      <c r="F1041" s="423"/>
      <c r="G1041" s="423"/>
      <c r="H1041" s="423"/>
      <c r="I1041" s="39"/>
      <c r="J1041" s="39"/>
    </row>
    <row r="1042" spans="1:10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</row>
    <row r="1043" spans="1:10">
      <c r="A1043" s="434" t="s">
        <v>329</v>
      </c>
      <c r="B1043" s="434"/>
      <c r="C1043" s="33"/>
      <c r="D1043" s="33"/>
      <c r="E1043" s="33"/>
      <c r="F1043" s="33"/>
      <c r="G1043" s="33"/>
      <c r="H1043" s="33"/>
      <c r="I1043" s="33"/>
      <c r="J1043" s="33"/>
    </row>
    <row r="1044" spans="1:10" ht="37.5" customHeight="1">
      <c r="A1044" s="33" t="s">
        <v>17</v>
      </c>
      <c r="B1044" s="33"/>
      <c r="C1044" s="435" t="s">
        <v>114</v>
      </c>
      <c r="D1044" s="421"/>
      <c r="E1044" s="421"/>
      <c r="F1044" s="421"/>
      <c r="G1044" s="421"/>
      <c r="H1044" s="421"/>
      <c r="I1044" s="421"/>
      <c r="J1044" s="421"/>
    </row>
    <row r="1045" spans="1:10">
      <c r="A1045" s="33" t="s">
        <v>18</v>
      </c>
      <c r="B1045" s="33"/>
      <c r="C1045" s="48" t="s">
        <v>155</v>
      </c>
      <c r="D1045" s="39"/>
      <c r="E1045" s="39"/>
      <c r="F1045" s="39"/>
      <c r="G1045" s="39"/>
      <c r="H1045" s="39"/>
      <c r="I1045" s="39"/>
      <c r="J1045" s="39"/>
    </row>
    <row r="1046" spans="1:10">
      <c r="A1046" s="33" t="s">
        <v>19</v>
      </c>
      <c r="B1046" s="33"/>
      <c r="C1046" s="48" t="s">
        <v>232</v>
      </c>
      <c r="D1046" s="39"/>
      <c r="E1046" s="39"/>
      <c r="F1046" s="39"/>
      <c r="G1046" s="39"/>
      <c r="H1046" s="39"/>
      <c r="I1046" s="39"/>
      <c r="J1046" s="39"/>
    </row>
    <row r="1047" spans="1:10">
      <c r="A1047" s="33" t="s">
        <v>20</v>
      </c>
      <c r="B1047" s="33"/>
      <c r="C1047" s="33"/>
      <c r="D1047" s="436"/>
      <c r="E1047" s="437"/>
      <c r="F1047" s="437"/>
      <c r="G1047" s="437"/>
      <c r="H1047" s="437"/>
      <c r="I1047" s="437"/>
      <c r="J1047" s="437"/>
    </row>
    <row r="1048" spans="1:10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</row>
    <row r="1049" spans="1:10" ht="24.75" customHeight="1">
      <c r="A1049" s="427" t="s">
        <v>157</v>
      </c>
      <c r="B1049" s="421"/>
      <c r="C1049" s="421"/>
      <c r="D1049" s="421"/>
      <c r="E1049" s="421"/>
      <c r="F1049" s="421"/>
      <c r="G1049" s="421"/>
      <c r="H1049" s="421"/>
      <c r="I1049" s="421"/>
      <c r="J1049" s="421"/>
    </row>
    <row r="1050" spans="1:10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</row>
    <row r="1051" spans="1:10">
      <c r="A1051" s="33" t="s">
        <v>22</v>
      </c>
      <c r="B1051" s="33"/>
      <c r="C1051" s="33"/>
      <c r="D1051" s="33"/>
      <c r="E1051" s="33"/>
      <c r="F1051" s="33"/>
      <c r="G1051" s="33"/>
      <c r="H1051" s="33"/>
      <c r="I1051" s="33"/>
      <c r="J1051" s="33"/>
    </row>
    <row r="1052" spans="1:10">
      <c r="A1052" s="421" t="s">
        <v>158</v>
      </c>
      <c r="B1052" s="421"/>
      <c r="C1052" s="421"/>
      <c r="D1052" s="421"/>
      <c r="E1052" s="421"/>
      <c r="F1052" s="421"/>
      <c r="G1052" s="421"/>
      <c r="H1052" s="421"/>
      <c r="I1052" s="421"/>
      <c r="J1052" s="421"/>
    </row>
    <row r="1053" spans="1:10">
      <c r="A1053" s="427" t="s">
        <v>159</v>
      </c>
      <c r="B1053" s="421"/>
      <c r="C1053" s="421"/>
      <c r="D1053" s="421"/>
      <c r="E1053" s="421"/>
      <c r="F1053" s="421"/>
      <c r="G1053" s="421"/>
      <c r="H1053" s="421"/>
      <c r="I1053" s="421"/>
      <c r="J1053" s="421"/>
    </row>
    <row r="1054" spans="1:10">
      <c r="A1054" s="43" t="s">
        <v>15</v>
      </c>
      <c r="B1054" s="33"/>
      <c r="C1054" s="33"/>
      <c r="D1054" s="33"/>
      <c r="E1054" s="33"/>
      <c r="F1054" s="33"/>
      <c r="G1054" s="33"/>
      <c r="H1054" s="33"/>
      <c r="I1054" s="33"/>
      <c r="J1054" s="33"/>
    </row>
    <row r="1055" spans="1:10">
      <c r="A1055" s="422" t="s">
        <v>140</v>
      </c>
      <c r="B1055" s="422"/>
      <c r="C1055" s="422"/>
      <c r="D1055" s="33"/>
      <c r="E1055" s="423">
        <v>33210</v>
      </c>
      <c r="F1055" s="424"/>
      <c r="G1055" s="424"/>
      <c r="H1055" s="424"/>
      <c r="I1055" s="33"/>
      <c r="J1055" s="33"/>
    </row>
    <row r="1056" spans="1:10">
      <c r="A1056" s="422" t="s">
        <v>141</v>
      </c>
      <c r="B1056" s="422"/>
      <c r="C1056" s="422"/>
      <c r="D1056" s="33"/>
      <c r="E1056" s="423">
        <v>49876.5</v>
      </c>
      <c r="F1056" s="424"/>
      <c r="G1056" s="424"/>
      <c r="H1056" s="424"/>
      <c r="I1056" s="33"/>
      <c r="J1056" s="33"/>
    </row>
    <row r="1057" spans="1:10">
      <c r="A1057" s="421" t="s">
        <v>330</v>
      </c>
      <c r="B1057" s="421"/>
      <c r="C1057" s="421"/>
      <c r="D1057" s="421"/>
      <c r="E1057" s="423">
        <v>49876.5</v>
      </c>
      <c r="F1057" s="424"/>
      <c r="G1057" s="424"/>
      <c r="H1057" s="424"/>
      <c r="I1057" s="33"/>
      <c r="J1057" s="33"/>
    </row>
    <row r="1058" spans="1:10">
      <c r="A1058" s="424" t="s">
        <v>144</v>
      </c>
      <c r="B1058" s="424"/>
      <c r="C1058" s="424"/>
      <c r="D1058" s="33"/>
      <c r="E1058" s="423">
        <f>SUM(E1055:E1057)</f>
        <v>132963</v>
      </c>
      <c r="F1058" s="423"/>
      <c r="G1058" s="423"/>
      <c r="H1058" s="423"/>
      <c r="I1058" s="33"/>
      <c r="J1058" s="33"/>
    </row>
    <row r="1059" spans="1:10">
      <c r="A1059" s="37"/>
      <c r="B1059" s="37"/>
      <c r="C1059" s="37"/>
      <c r="D1059" s="33"/>
      <c r="E1059" s="46"/>
      <c r="F1059" s="46"/>
      <c r="G1059" s="46"/>
      <c r="H1059" s="46"/>
      <c r="I1059" s="33"/>
      <c r="J1059" s="33"/>
    </row>
    <row r="1060" spans="1:10">
      <c r="A1060" s="434" t="s">
        <v>329</v>
      </c>
      <c r="B1060" s="434"/>
      <c r="C1060" s="33"/>
      <c r="D1060" s="33"/>
      <c r="E1060" s="33"/>
      <c r="F1060" s="33"/>
      <c r="G1060" s="33"/>
      <c r="H1060" s="33"/>
      <c r="I1060" s="33"/>
      <c r="J1060" s="33"/>
    </row>
    <row r="1061" spans="1:10" ht="26.25" customHeight="1">
      <c r="A1061" s="33" t="s">
        <v>17</v>
      </c>
      <c r="B1061" s="33"/>
      <c r="C1061" s="435" t="s">
        <v>115</v>
      </c>
      <c r="D1061" s="421"/>
      <c r="E1061" s="421"/>
      <c r="F1061" s="421"/>
      <c r="G1061" s="421"/>
      <c r="H1061" s="421"/>
      <c r="I1061" s="421"/>
      <c r="J1061" s="421"/>
    </row>
    <row r="1062" spans="1:10">
      <c r="A1062" s="33" t="s">
        <v>18</v>
      </c>
      <c r="B1062" s="33"/>
      <c r="C1062" s="48" t="s">
        <v>156</v>
      </c>
      <c r="D1062" s="39"/>
      <c r="E1062" s="39"/>
      <c r="F1062" s="39"/>
      <c r="G1062" s="39"/>
      <c r="H1062" s="39"/>
      <c r="I1062" s="39"/>
      <c r="J1062" s="39"/>
    </row>
    <row r="1063" spans="1:10">
      <c r="A1063" s="33" t="s">
        <v>19</v>
      </c>
      <c r="B1063" s="33"/>
      <c r="C1063" s="48" t="s">
        <v>166</v>
      </c>
      <c r="D1063" s="39"/>
      <c r="E1063" s="39"/>
      <c r="F1063" s="39"/>
      <c r="G1063" s="39"/>
      <c r="H1063" s="39"/>
      <c r="I1063" s="39"/>
      <c r="J1063" s="39"/>
    </row>
    <row r="1064" spans="1:10">
      <c r="A1064" s="33" t="s">
        <v>20</v>
      </c>
      <c r="B1064" s="33"/>
      <c r="C1064" s="33"/>
      <c r="D1064" s="436"/>
      <c r="E1064" s="437"/>
      <c r="F1064" s="437"/>
      <c r="G1064" s="437"/>
      <c r="H1064" s="437"/>
      <c r="I1064" s="437"/>
      <c r="J1064" s="437"/>
    </row>
    <row r="1065" spans="1:10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</row>
    <row r="1066" spans="1:10" ht="12.75" customHeight="1">
      <c r="A1066" s="427" t="s">
        <v>157</v>
      </c>
      <c r="B1066" s="421"/>
      <c r="C1066" s="421"/>
      <c r="D1066" s="421"/>
      <c r="E1066" s="421"/>
      <c r="F1066" s="421"/>
      <c r="G1066" s="421"/>
      <c r="H1066" s="421"/>
      <c r="I1066" s="421"/>
      <c r="J1066" s="421"/>
    </row>
    <row r="1067" spans="1:10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</row>
    <row r="1068" spans="1:10">
      <c r="A1068" s="33" t="s">
        <v>22</v>
      </c>
      <c r="B1068" s="33"/>
      <c r="C1068" s="33"/>
      <c r="D1068" s="33"/>
      <c r="E1068" s="33"/>
      <c r="F1068" s="33"/>
      <c r="G1068" s="33"/>
      <c r="H1068" s="33"/>
      <c r="I1068" s="33"/>
      <c r="J1068" s="33"/>
    </row>
    <row r="1069" spans="1:10">
      <c r="A1069" s="421" t="s">
        <v>158</v>
      </c>
      <c r="B1069" s="421"/>
      <c r="C1069" s="421"/>
      <c r="D1069" s="421"/>
      <c r="E1069" s="421"/>
      <c r="F1069" s="421"/>
      <c r="G1069" s="421"/>
      <c r="H1069" s="421"/>
      <c r="I1069" s="421"/>
      <c r="J1069" s="421"/>
    </row>
    <row r="1070" spans="1:10">
      <c r="A1070" s="427" t="s">
        <v>167</v>
      </c>
      <c r="B1070" s="421"/>
      <c r="C1070" s="421"/>
      <c r="D1070" s="421"/>
      <c r="E1070" s="421"/>
      <c r="F1070" s="421"/>
      <c r="G1070" s="421"/>
      <c r="H1070" s="421"/>
      <c r="I1070" s="421"/>
      <c r="J1070" s="421"/>
    </row>
    <row r="1071" spans="1:10">
      <c r="A1071" s="43" t="s">
        <v>15</v>
      </c>
      <c r="B1071" s="33"/>
      <c r="C1071" s="33"/>
      <c r="D1071" s="33"/>
      <c r="E1071" s="33"/>
      <c r="F1071" s="33"/>
      <c r="G1071" s="33"/>
      <c r="H1071" s="33"/>
      <c r="I1071" s="33"/>
      <c r="J1071" s="33"/>
    </row>
    <row r="1072" spans="1:10" ht="12.75" customHeight="1">
      <c r="A1072" s="422" t="s">
        <v>141</v>
      </c>
      <c r="B1072" s="422"/>
      <c r="C1072" s="422"/>
      <c r="D1072" s="33"/>
      <c r="E1072" s="423">
        <v>150000</v>
      </c>
      <c r="F1072" s="424"/>
      <c r="G1072" s="424"/>
      <c r="H1072" s="424"/>
      <c r="I1072" s="33"/>
      <c r="J1072" s="33"/>
    </row>
    <row r="1073" spans="1:10">
      <c r="A1073" s="421" t="s">
        <v>330</v>
      </c>
      <c r="B1073" s="421"/>
      <c r="C1073" s="421"/>
      <c r="D1073" s="421"/>
      <c r="E1073" s="423">
        <v>150000</v>
      </c>
      <c r="F1073" s="424"/>
      <c r="G1073" s="424"/>
      <c r="H1073" s="424"/>
      <c r="I1073" s="33"/>
      <c r="J1073" s="33"/>
    </row>
    <row r="1074" spans="1:10">
      <c r="A1074" s="424" t="s">
        <v>144</v>
      </c>
      <c r="B1074" s="424"/>
      <c r="C1074" s="424"/>
      <c r="D1074" s="33"/>
      <c r="E1074" s="423">
        <f>SUM(E1072:E1073)</f>
        <v>300000</v>
      </c>
      <c r="F1074" s="423"/>
      <c r="G1074" s="423"/>
      <c r="H1074" s="423"/>
      <c r="I1074" s="33"/>
      <c r="J1074" s="33"/>
    </row>
    <row r="1075" spans="1:10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</row>
    <row r="1076" spans="1:10">
      <c r="A1076" s="434" t="s">
        <v>331</v>
      </c>
      <c r="B1076" s="434"/>
      <c r="C1076" s="33"/>
      <c r="D1076" s="33"/>
      <c r="E1076" s="33"/>
      <c r="F1076" s="33"/>
      <c r="G1076" s="33"/>
      <c r="H1076" s="33"/>
      <c r="I1076" s="33"/>
      <c r="J1076" s="33"/>
    </row>
    <row r="1077" spans="1:10" ht="27.75" customHeight="1">
      <c r="A1077" s="33" t="s">
        <v>17</v>
      </c>
      <c r="B1077" s="33"/>
      <c r="C1077" s="435" t="s">
        <v>116</v>
      </c>
      <c r="D1077" s="421"/>
      <c r="E1077" s="421"/>
      <c r="F1077" s="421"/>
      <c r="G1077" s="421"/>
      <c r="H1077" s="421"/>
      <c r="I1077" s="421"/>
      <c r="J1077" s="421"/>
    </row>
    <row r="1078" spans="1:10">
      <c r="A1078" s="33" t="s">
        <v>18</v>
      </c>
      <c r="B1078" s="33"/>
      <c r="C1078" s="48" t="s">
        <v>317</v>
      </c>
      <c r="D1078" s="39"/>
      <c r="E1078" s="39"/>
      <c r="F1078" s="39"/>
      <c r="G1078" s="39"/>
      <c r="H1078" s="39"/>
      <c r="I1078" s="39"/>
      <c r="J1078" s="39"/>
    </row>
    <row r="1079" spans="1:10">
      <c r="A1079" s="33" t="s">
        <v>19</v>
      </c>
      <c r="B1079" s="33"/>
      <c r="C1079" s="48" t="s">
        <v>248</v>
      </c>
      <c r="D1079" s="39"/>
      <c r="E1079" s="39"/>
      <c r="F1079" s="39"/>
      <c r="G1079" s="39"/>
      <c r="H1079" s="39"/>
      <c r="I1079" s="39"/>
      <c r="J1079" s="39"/>
    </row>
    <row r="1080" spans="1:10" ht="26.25" customHeight="1">
      <c r="A1080" s="33" t="s">
        <v>20</v>
      </c>
      <c r="B1080" s="33"/>
      <c r="C1080" s="33"/>
      <c r="D1080" s="436" t="s">
        <v>332</v>
      </c>
      <c r="E1080" s="437"/>
      <c r="F1080" s="437"/>
      <c r="G1080" s="437"/>
      <c r="H1080" s="437"/>
      <c r="I1080" s="437"/>
      <c r="J1080" s="437"/>
    </row>
    <row r="1081" spans="1:10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</row>
    <row r="1082" spans="1:10" ht="27" customHeight="1">
      <c r="A1082" s="427" t="s">
        <v>226</v>
      </c>
      <c r="B1082" s="421"/>
      <c r="C1082" s="421"/>
      <c r="D1082" s="421"/>
      <c r="E1082" s="421"/>
      <c r="F1082" s="421"/>
      <c r="G1082" s="421"/>
      <c r="H1082" s="421"/>
      <c r="I1082" s="421"/>
      <c r="J1082" s="421"/>
    </row>
    <row r="1083" spans="1:10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</row>
    <row r="1084" spans="1:10">
      <c r="A1084" s="33" t="s">
        <v>22</v>
      </c>
      <c r="B1084" s="33"/>
      <c r="C1084" s="33"/>
      <c r="D1084" s="33"/>
      <c r="E1084" s="33"/>
      <c r="F1084" s="33"/>
      <c r="G1084" s="33"/>
      <c r="H1084" s="33"/>
      <c r="I1084" s="33"/>
      <c r="J1084" s="33"/>
    </row>
    <row r="1085" spans="1:10">
      <c r="A1085" s="421" t="s">
        <v>227</v>
      </c>
      <c r="B1085" s="421"/>
      <c r="C1085" s="421"/>
      <c r="D1085" s="421"/>
      <c r="E1085" s="421"/>
      <c r="F1085" s="421"/>
      <c r="G1085" s="421"/>
      <c r="H1085" s="421"/>
      <c r="I1085" s="421"/>
      <c r="J1085" s="421"/>
    </row>
    <row r="1086" spans="1:10">
      <c r="A1086" s="427" t="s">
        <v>159</v>
      </c>
      <c r="B1086" s="421"/>
      <c r="C1086" s="421"/>
      <c r="D1086" s="421"/>
      <c r="E1086" s="421"/>
      <c r="F1086" s="421"/>
      <c r="G1086" s="421"/>
      <c r="H1086" s="421"/>
      <c r="I1086" s="421"/>
      <c r="J1086" s="421"/>
    </row>
    <row r="1087" spans="1:10">
      <c r="A1087" s="43" t="s">
        <v>15</v>
      </c>
      <c r="B1087" s="33"/>
      <c r="C1087" s="33"/>
      <c r="D1087" s="33"/>
      <c r="E1087" s="33"/>
      <c r="F1087" s="33"/>
      <c r="G1087" s="33"/>
      <c r="H1087" s="33"/>
      <c r="I1087" s="33"/>
      <c r="J1087" s="33"/>
    </row>
    <row r="1088" spans="1:10">
      <c r="A1088" s="422" t="s">
        <v>151</v>
      </c>
      <c r="B1088" s="422"/>
      <c r="C1088" s="422"/>
      <c r="D1088" s="33"/>
      <c r="E1088" s="423">
        <v>1865811</v>
      </c>
      <c r="F1088" s="424"/>
      <c r="G1088" s="424"/>
      <c r="H1088" s="424"/>
      <c r="I1088" s="39"/>
      <c r="J1088" s="39"/>
    </row>
    <row r="1089" spans="1:10">
      <c r="A1089" s="421" t="s">
        <v>333</v>
      </c>
      <c r="B1089" s="421"/>
      <c r="C1089" s="421"/>
      <c r="D1089" s="421"/>
      <c r="E1089" s="423">
        <v>655000</v>
      </c>
      <c r="F1089" s="424"/>
      <c r="G1089" s="424"/>
      <c r="H1089" s="424"/>
      <c r="I1089" s="39"/>
      <c r="J1089" s="39"/>
    </row>
    <row r="1090" spans="1:10">
      <c r="A1090" s="422" t="s">
        <v>153</v>
      </c>
      <c r="B1090" s="422"/>
      <c r="C1090" s="422"/>
      <c r="D1090" s="33"/>
      <c r="E1090" s="423">
        <v>730000</v>
      </c>
      <c r="F1090" s="424"/>
      <c r="G1090" s="424"/>
      <c r="H1090" s="424"/>
      <c r="I1090" s="39"/>
      <c r="J1090" s="39"/>
    </row>
    <row r="1091" spans="1:10">
      <c r="A1091" s="421" t="s">
        <v>143</v>
      </c>
      <c r="B1091" s="421"/>
      <c r="C1091" s="421"/>
      <c r="D1091" s="33"/>
      <c r="E1091" s="423">
        <v>1000000</v>
      </c>
      <c r="F1091" s="424"/>
      <c r="G1091" s="424"/>
      <c r="H1091" s="424"/>
      <c r="I1091" s="39"/>
      <c r="J1091" s="39"/>
    </row>
    <row r="1092" spans="1:10">
      <c r="A1092" s="421" t="s">
        <v>194</v>
      </c>
      <c r="B1092" s="421"/>
      <c r="C1092" s="421"/>
      <c r="D1092" s="33"/>
      <c r="E1092" s="423">
        <v>3270811</v>
      </c>
      <c r="F1092" s="424"/>
      <c r="G1092" s="424"/>
      <c r="H1092" s="424"/>
      <c r="I1092" s="39"/>
      <c r="J1092" s="39"/>
    </row>
    <row r="1093" spans="1:10">
      <c r="A1093" s="424" t="s">
        <v>144</v>
      </c>
      <c r="B1093" s="424"/>
      <c r="C1093" s="424"/>
      <c r="D1093" s="33"/>
      <c r="E1093" s="423">
        <f>SUM(E1088:E1092)</f>
        <v>7521622</v>
      </c>
      <c r="F1093" s="423"/>
      <c r="G1093" s="423"/>
      <c r="H1093" s="423"/>
      <c r="I1093" s="39"/>
      <c r="J1093" s="39"/>
    </row>
    <row r="1094" spans="1:10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</row>
    <row r="1095" spans="1:10">
      <c r="A1095" s="434" t="s">
        <v>334</v>
      </c>
      <c r="B1095" s="434"/>
      <c r="C1095" s="33"/>
      <c r="D1095" s="33"/>
      <c r="E1095" s="33"/>
      <c r="F1095" s="33"/>
      <c r="G1095" s="33"/>
      <c r="H1095" s="33"/>
      <c r="I1095" s="33"/>
      <c r="J1095" s="33"/>
    </row>
    <row r="1096" spans="1:10" ht="27" customHeight="1">
      <c r="A1096" s="33" t="s">
        <v>17</v>
      </c>
      <c r="B1096" s="33"/>
      <c r="C1096" s="435" t="s">
        <v>117</v>
      </c>
      <c r="D1096" s="421"/>
      <c r="E1096" s="421"/>
      <c r="F1096" s="421"/>
      <c r="G1096" s="421"/>
      <c r="H1096" s="421"/>
      <c r="I1096" s="421"/>
      <c r="J1096" s="421"/>
    </row>
    <row r="1097" spans="1:10">
      <c r="A1097" s="33" t="s">
        <v>18</v>
      </c>
      <c r="B1097" s="33"/>
      <c r="C1097" s="48" t="s">
        <v>135</v>
      </c>
      <c r="D1097" s="33"/>
      <c r="E1097" s="33"/>
      <c r="F1097" s="33"/>
      <c r="G1097" s="33"/>
      <c r="H1097" s="33"/>
      <c r="I1097" s="33"/>
      <c r="J1097" s="33"/>
    </row>
    <row r="1098" spans="1:10">
      <c r="A1098" s="33" t="s">
        <v>19</v>
      </c>
      <c r="B1098" s="33"/>
      <c r="C1098" s="48" t="s">
        <v>222</v>
      </c>
      <c r="D1098" s="33"/>
      <c r="E1098" s="33"/>
      <c r="F1098" s="33"/>
      <c r="G1098" s="33"/>
      <c r="H1098" s="33"/>
      <c r="I1098" s="33"/>
      <c r="J1098" s="33"/>
    </row>
    <row r="1099" spans="1:10" ht="26.25" customHeight="1">
      <c r="A1099" s="33" t="s">
        <v>20</v>
      </c>
      <c r="B1099" s="33"/>
      <c r="C1099" s="33"/>
      <c r="D1099" s="436" t="s">
        <v>335</v>
      </c>
      <c r="E1099" s="437"/>
      <c r="F1099" s="437"/>
      <c r="G1099" s="437"/>
      <c r="H1099" s="437"/>
      <c r="I1099" s="437"/>
      <c r="J1099" s="437"/>
    </row>
    <row r="1100" spans="1:10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</row>
    <row r="1101" spans="1:10">
      <c r="A1101" s="427" t="s">
        <v>313</v>
      </c>
      <c r="B1101" s="421"/>
      <c r="C1101" s="421"/>
      <c r="D1101" s="421"/>
      <c r="E1101" s="421"/>
      <c r="F1101" s="421"/>
      <c r="G1101" s="421"/>
      <c r="H1101" s="421"/>
      <c r="I1101" s="421"/>
      <c r="J1101" s="421"/>
    </row>
    <row r="1102" spans="1:10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</row>
    <row r="1103" spans="1:10">
      <c r="A1103" s="33" t="s">
        <v>22</v>
      </c>
      <c r="B1103" s="33"/>
      <c r="C1103" s="33"/>
      <c r="D1103" s="33"/>
      <c r="E1103" s="33"/>
      <c r="F1103" s="33"/>
      <c r="G1103" s="33"/>
      <c r="H1103" s="33"/>
      <c r="I1103" s="33"/>
      <c r="J1103" s="33"/>
    </row>
    <row r="1104" spans="1:10">
      <c r="A1104" s="421" t="s">
        <v>336</v>
      </c>
      <c r="B1104" s="421"/>
      <c r="C1104" s="421"/>
      <c r="D1104" s="421"/>
      <c r="E1104" s="421"/>
      <c r="F1104" s="421"/>
      <c r="G1104" s="421"/>
      <c r="H1104" s="421"/>
      <c r="I1104" s="421"/>
      <c r="J1104" s="421"/>
    </row>
    <row r="1105" spans="1:10">
      <c r="A1105" s="427" t="s">
        <v>167</v>
      </c>
      <c r="B1105" s="421"/>
      <c r="C1105" s="421"/>
      <c r="D1105" s="421"/>
      <c r="E1105" s="421"/>
      <c r="F1105" s="421"/>
      <c r="G1105" s="421"/>
      <c r="H1105" s="421"/>
      <c r="I1105" s="421"/>
      <c r="J1105" s="421"/>
    </row>
    <row r="1106" spans="1:10">
      <c r="A1106" s="43" t="s">
        <v>15</v>
      </c>
      <c r="B1106" s="33"/>
      <c r="C1106" s="33"/>
      <c r="D1106" s="33"/>
      <c r="E1106" s="33"/>
      <c r="F1106" s="33"/>
      <c r="G1106" s="33"/>
      <c r="H1106" s="33"/>
      <c r="I1106" s="33"/>
      <c r="J1106" s="33"/>
    </row>
    <row r="1107" spans="1:10">
      <c r="A1107" s="422" t="s">
        <v>151</v>
      </c>
      <c r="B1107" s="422"/>
      <c r="C1107" s="422"/>
      <c r="D1107" s="33"/>
      <c r="E1107" s="423">
        <v>100000</v>
      </c>
      <c r="F1107" s="424"/>
      <c r="G1107" s="424"/>
      <c r="H1107" s="424"/>
      <c r="I1107" s="33"/>
      <c r="J1107" s="33"/>
    </row>
    <row r="1108" spans="1:10">
      <c r="A1108" s="421" t="s">
        <v>333</v>
      </c>
      <c r="B1108" s="421"/>
      <c r="C1108" s="421"/>
      <c r="D1108" s="421"/>
      <c r="E1108" s="423">
        <v>100000</v>
      </c>
      <c r="F1108" s="424"/>
      <c r="G1108" s="424"/>
      <c r="H1108" s="424"/>
      <c r="I1108" s="33"/>
      <c r="J1108" s="33"/>
    </row>
    <row r="1109" spans="1:10">
      <c r="A1109" s="424" t="s">
        <v>144</v>
      </c>
      <c r="B1109" s="424"/>
      <c r="C1109" s="424"/>
      <c r="D1109" s="33"/>
      <c r="E1109" s="423">
        <f>SUM(E1107:E1108)</f>
        <v>200000</v>
      </c>
      <c r="F1109" s="423"/>
      <c r="G1109" s="423"/>
      <c r="H1109" s="423"/>
      <c r="I1109" s="33"/>
      <c r="J1109" s="33"/>
    </row>
    <row r="1110" spans="1:10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</row>
    <row r="1111" spans="1:10">
      <c r="A1111" s="434" t="s">
        <v>337</v>
      </c>
      <c r="B1111" s="434"/>
      <c r="C1111" s="33"/>
      <c r="D1111" s="33"/>
      <c r="E1111" s="33"/>
      <c r="F1111" s="33"/>
      <c r="G1111" s="33"/>
      <c r="H1111" s="33"/>
      <c r="I1111" s="33"/>
      <c r="J1111" s="33"/>
    </row>
    <row r="1112" spans="1:10" ht="41.25" customHeight="1">
      <c r="A1112" s="33" t="s">
        <v>17</v>
      </c>
      <c r="B1112" s="33"/>
      <c r="C1112" s="435" t="s">
        <v>338</v>
      </c>
      <c r="D1112" s="421"/>
      <c r="E1112" s="421"/>
      <c r="F1112" s="421"/>
      <c r="G1112" s="421"/>
      <c r="H1112" s="421"/>
      <c r="I1112" s="421"/>
      <c r="J1112" s="421"/>
    </row>
    <row r="1113" spans="1:10">
      <c r="A1113" s="33" t="s">
        <v>18</v>
      </c>
      <c r="B1113" s="33"/>
      <c r="C1113" s="48" t="s">
        <v>146</v>
      </c>
      <c r="D1113" s="39"/>
      <c r="E1113" s="39"/>
      <c r="F1113" s="39"/>
      <c r="G1113" s="39"/>
      <c r="H1113" s="39"/>
      <c r="I1113" s="39"/>
      <c r="J1113" s="39"/>
    </row>
    <row r="1114" spans="1:10">
      <c r="A1114" s="33" t="s">
        <v>19</v>
      </c>
      <c r="B1114" s="33"/>
      <c r="C1114" s="48" t="s">
        <v>161</v>
      </c>
      <c r="D1114" s="39"/>
      <c r="E1114" s="39"/>
      <c r="F1114" s="39"/>
      <c r="G1114" s="39"/>
      <c r="H1114" s="39"/>
      <c r="I1114" s="39"/>
      <c r="J1114" s="39"/>
    </row>
    <row r="1115" spans="1:10">
      <c r="A1115" s="33" t="s">
        <v>20</v>
      </c>
      <c r="B1115" s="33"/>
      <c r="C1115" s="33"/>
      <c r="D1115" s="436"/>
      <c r="E1115" s="437"/>
      <c r="F1115" s="437"/>
      <c r="G1115" s="437"/>
      <c r="H1115" s="437"/>
      <c r="I1115" s="437"/>
      <c r="J1115" s="437"/>
    </row>
    <row r="1116" spans="1:10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</row>
    <row r="1117" spans="1:10" ht="26.25" customHeight="1">
      <c r="A1117" s="427" t="s">
        <v>157</v>
      </c>
      <c r="B1117" s="421"/>
      <c r="C1117" s="421"/>
      <c r="D1117" s="421"/>
      <c r="E1117" s="421"/>
      <c r="F1117" s="421"/>
      <c r="G1117" s="421"/>
      <c r="H1117" s="421"/>
      <c r="I1117" s="421"/>
      <c r="J1117" s="421"/>
    </row>
    <row r="1118" spans="1:10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</row>
    <row r="1119" spans="1:10">
      <c r="A1119" s="33" t="s">
        <v>22</v>
      </c>
      <c r="B1119" s="33"/>
      <c r="C1119" s="33"/>
      <c r="D1119" s="33"/>
      <c r="E1119" s="33"/>
      <c r="F1119" s="33"/>
      <c r="G1119" s="33"/>
      <c r="H1119" s="33"/>
      <c r="I1119" s="33"/>
      <c r="J1119" s="33"/>
    </row>
    <row r="1120" spans="1:10">
      <c r="A1120" s="421" t="s">
        <v>158</v>
      </c>
      <c r="B1120" s="421"/>
      <c r="C1120" s="421"/>
      <c r="D1120" s="421"/>
      <c r="E1120" s="421"/>
      <c r="F1120" s="421"/>
      <c r="G1120" s="421"/>
      <c r="H1120" s="421"/>
      <c r="I1120" s="421"/>
      <c r="J1120" s="421"/>
    </row>
    <row r="1121" spans="1:10" ht="17.25" customHeight="1">
      <c r="A1121" s="427" t="s">
        <v>167</v>
      </c>
      <c r="B1121" s="421"/>
      <c r="C1121" s="421"/>
      <c r="D1121" s="421"/>
      <c r="E1121" s="421"/>
      <c r="F1121" s="421"/>
      <c r="G1121" s="421"/>
      <c r="H1121" s="421"/>
      <c r="I1121" s="421"/>
      <c r="J1121" s="421"/>
    </row>
    <row r="1122" spans="1:10">
      <c r="A1122" s="43" t="s">
        <v>15</v>
      </c>
      <c r="B1122" s="33"/>
      <c r="C1122" s="33"/>
      <c r="D1122" s="33"/>
      <c r="E1122" s="33"/>
      <c r="F1122" s="33"/>
      <c r="G1122" s="33"/>
      <c r="H1122" s="33"/>
      <c r="I1122" s="39"/>
      <c r="J1122" s="39"/>
    </row>
    <row r="1123" spans="1:10">
      <c r="A1123" s="422" t="s">
        <v>151</v>
      </c>
      <c r="B1123" s="422"/>
      <c r="C1123" s="422"/>
      <c r="D1123" s="33"/>
      <c r="E1123" s="423">
        <v>75000</v>
      </c>
      <c r="F1123" s="424"/>
      <c r="G1123" s="424"/>
      <c r="H1123" s="424"/>
      <c r="I1123" s="39"/>
      <c r="J1123" s="39"/>
    </row>
    <row r="1124" spans="1:10">
      <c r="A1124" s="422" t="s">
        <v>333</v>
      </c>
      <c r="B1124" s="422"/>
      <c r="C1124" s="422"/>
      <c r="D1124" s="33"/>
      <c r="E1124" s="423">
        <v>75000</v>
      </c>
      <c r="F1124" s="424"/>
      <c r="G1124" s="424"/>
      <c r="H1124" s="424"/>
      <c r="I1124" s="39"/>
      <c r="J1124" s="39"/>
    </row>
    <row r="1125" spans="1:10">
      <c r="A1125" s="424" t="s">
        <v>144</v>
      </c>
      <c r="B1125" s="424"/>
      <c r="C1125" s="424"/>
      <c r="D1125" s="33"/>
      <c r="E1125" s="423">
        <f>SUM(E1123:E1124)</f>
        <v>150000</v>
      </c>
      <c r="F1125" s="423"/>
      <c r="G1125" s="423"/>
      <c r="H1125" s="423"/>
      <c r="I1125" s="39"/>
      <c r="J1125" s="39"/>
    </row>
    <row r="1126" spans="1:10">
      <c r="A1126" s="37"/>
      <c r="B1126" s="37"/>
      <c r="C1126" s="37"/>
      <c r="D1126" s="33"/>
      <c r="E1126" s="46"/>
      <c r="F1126" s="46"/>
      <c r="G1126" s="46"/>
      <c r="H1126" s="46"/>
      <c r="I1126" s="39"/>
      <c r="J1126" s="39"/>
    </row>
    <row r="1127" spans="1:10">
      <c r="A1127" s="434" t="s">
        <v>339</v>
      </c>
      <c r="B1127" s="434"/>
      <c r="C1127" s="33"/>
      <c r="D1127" s="33"/>
      <c r="E1127" s="33"/>
      <c r="F1127" s="33"/>
      <c r="G1127" s="33"/>
      <c r="H1127" s="33"/>
      <c r="I1127" s="33"/>
      <c r="J1127" s="33"/>
    </row>
    <row r="1128" spans="1:10" ht="25.5" customHeight="1">
      <c r="A1128" s="33" t="s">
        <v>17</v>
      </c>
      <c r="B1128" s="33"/>
      <c r="C1128" s="435" t="s">
        <v>340</v>
      </c>
      <c r="D1128" s="421"/>
      <c r="E1128" s="421"/>
      <c r="F1128" s="421"/>
      <c r="G1128" s="421"/>
      <c r="H1128" s="421"/>
      <c r="I1128" s="421"/>
      <c r="J1128" s="421"/>
    </row>
    <row r="1129" spans="1:10">
      <c r="A1129" s="33" t="s">
        <v>18</v>
      </c>
      <c r="B1129" s="33"/>
      <c r="C1129" s="48" t="s">
        <v>146</v>
      </c>
      <c r="D1129" s="39"/>
      <c r="E1129" s="39"/>
      <c r="F1129" s="39"/>
      <c r="G1129" s="39"/>
      <c r="H1129" s="39"/>
      <c r="I1129" s="39"/>
      <c r="J1129" s="39"/>
    </row>
    <row r="1130" spans="1:10">
      <c r="A1130" s="33" t="s">
        <v>19</v>
      </c>
      <c r="B1130" s="33"/>
      <c r="C1130" s="48" t="s">
        <v>161</v>
      </c>
      <c r="D1130" s="39"/>
      <c r="E1130" s="39"/>
      <c r="F1130" s="39"/>
      <c r="G1130" s="39"/>
      <c r="H1130" s="39"/>
      <c r="I1130" s="39"/>
      <c r="J1130" s="39"/>
    </row>
    <row r="1131" spans="1:10">
      <c r="A1131" s="33" t="s">
        <v>20</v>
      </c>
      <c r="B1131" s="33"/>
      <c r="C1131" s="33"/>
      <c r="D1131" s="436"/>
      <c r="E1131" s="437"/>
      <c r="F1131" s="437"/>
      <c r="G1131" s="437"/>
      <c r="H1131" s="437"/>
      <c r="I1131" s="437"/>
      <c r="J1131" s="437"/>
    </row>
    <row r="1132" spans="1:10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</row>
    <row r="1133" spans="1:10" ht="23.25" customHeight="1">
      <c r="A1133" s="427" t="s">
        <v>157</v>
      </c>
      <c r="B1133" s="421"/>
      <c r="C1133" s="421"/>
      <c r="D1133" s="421"/>
      <c r="E1133" s="421"/>
      <c r="F1133" s="421"/>
      <c r="G1133" s="421"/>
      <c r="H1133" s="421"/>
      <c r="I1133" s="421"/>
      <c r="J1133" s="421"/>
    </row>
    <row r="1134" spans="1:10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</row>
    <row r="1135" spans="1:10">
      <c r="A1135" s="33" t="s">
        <v>22</v>
      </c>
      <c r="B1135" s="33"/>
      <c r="C1135" s="33"/>
      <c r="D1135" s="33"/>
      <c r="E1135" s="33"/>
      <c r="F1135" s="33"/>
      <c r="G1135" s="33"/>
      <c r="H1135" s="33"/>
      <c r="I1135" s="33"/>
      <c r="J1135" s="33"/>
    </row>
    <row r="1136" spans="1:10">
      <c r="A1136" s="421" t="s">
        <v>158</v>
      </c>
      <c r="B1136" s="421"/>
      <c r="C1136" s="421"/>
      <c r="D1136" s="421"/>
      <c r="E1136" s="421"/>
      <c r="F1136" s="421"/>
      <c r="G1136" s="421"/>
      <c r="H1136" s="421"/>
      <c r="I1136" s="421"/>
      <c r="J1136" s="421"/>
    </row>
    <row r="1137" spans="1:10">
      <c r="A1137" s="427" t="s">
        <v>167</v>
      </c>
      <c r="B1137" s="421"/>
      <c r="C1137" s="421"/>
      <c r="D1137" s="421"/>
      <c r="E1137" s="421"/>
      <c r="F1137" s="421"/>
      <c r="G1137" s="421"/>
      <c r="H1137" s="421"/>
      <c r="I1137" s="421"/>
      <c r="J1137" s="421"/>
    </row>
    <row r="1138" spans="1:10">
      <c r="A1138" s="43" t="s">
        <v>15</v>
      </c>
      <c r="B1138" s="33"/>
      <c r="C1138" s="33"/>
      <c r="D1138" s="33"/>
      <c r="E1138" s="33"/>
      <c r="F1138" s="33"/>
      <c r="G1138" s="33"/>
      <c r="H1138" s="33"/>
      <c r="I1138" s="39"/>
      <c r="J1138" s="39"/>
    </row>
    <row r="1139" spans="1:10">
      <c r="A1139" s="422" t="s">
        <v>151</v>
      </c>
      <c r="B1139" s="422"/>
      <c r="C1139" s="422"/>
      <c r="D1139" s="33"/>
      <c r="E1139" s="423">
        <v>150000</v>
      </c>
      <c r="F1139" s="424"/>
      <c r="G1139" s="424"/>
      <c r="H1139" s="424"/>
      <c r="I1139" s="39"/>
      <c r="J1139" s="39"/>
    </row>
    <row r="1140" spans="1:10">
      <c r="A1140" s="422" t="s">
        <v>333</v>
      </c>
      <c r="B1140" s="422"/>
      <c r="C1140" s="422"/>
      <c r="D1140" s="33"/>
      <c r="E1140" s="423">
        <v>150000</v>
      </c>
      <c r="F1140" s="424"/>
      <c r="G1140" s="424"/>
      <c r="H1140" s="424"/>
      <c r="I1140" s="39"/>
      <c r="J1140" s="39"/>
    </row>
    <row r="1141" spans="1:10">
      <c r="A1141" s="424" t="s">
        <v>144</v>
      </c>
      <c r="B1141" s="424"/>
      <c r="C1141" s="424"/>
      <c r="D1141" s="33"/>
      <c r="E1141" s="423">
        <f>SUM(E1139:E1140)</f>
        <v>300000</v>
      </c>
      <c r="F1141" s="423"/>
      <c r="G1141" s="423"/>
      <c r="H1141" s="423"/>
      <c r="I1141" s="39"/>
      <c r="J1141" s="39"/>
    </row>
    <row r="1142" spans="1:10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</row>
    <row r="1143" spans="1:10">
      <c r="A1143" s="434" t="s">
        <v>341</v>
      </c>
      <c r="B1143" s="434"/>
      <c r="C1143" s="33"/>
      <c r="D1143" s="33"/>
      <c r="E1143" s="33"/>
      <c r="F1143" s="33"/>
      <c r="G1143" s="33"/>
      <c r="H1143" s="33"/>
      <c r="I1143" s="33"/>
      <c r="J1143" s="33"/>
    </row>
    <row r="1144" spans="1:10" ht="30.75" customHeight="1">
      <c r="A1144" s="33" t="s">
        <v>17</v>
      </c>
      <c r="B1144" s="33"/>
      <c r="C1144" s="435" t="s">
        <v>120</v>
      </c>
      <c r="D1144" s="421"/>
      <c r="E1144" s="421"/>
      <c r="F1144" s="421"/>
      <c r="G1144" s="421"/>
      <c r="H1144" s="421"/>
      <c r="I1144" s="421"/>
      <c r="J1144" s="421"/>
    </row>
    <row r="1145" spans="1:10">
      <c r="A1145" s="33" t="s">
        <v>18</v>
      </c>
      <c r="B1145" s="33"/>
      <c r="C1145" s="48" t="s">
        <v>155</v>
      </c>
      <c r="D1145" s="33"/>
      <c r="E1145" s="33"/>
      <c r="F1145" s="33"/>
      <c r="G1145" s="33"/>
      <c r="H1145" s="33"/>
      <c r="I1145" s="33"/>
      <c r="J1145" s="33"/>
    </row>
    <row r="1146" spans="1:10">
      <c r="A1146" s="33" t="s">
        <v>19</v>
      </c>
      <c r="B1146" s="33"/>
      <c r="C1146" s="48" t="s">
        <v>156</v>
      </c>
      <c r="D1146" s="33"/>
      <c r="E1146" s="33"/>
      <c r="F1146" s="33"/>
      <c r="G1146" s="33"/>
      <c r="H1146" s="33"/>
      <c r="I1146" s="33"/>
      <c r="J1146" s="33"/>
    </row>
    <row r="1147" spans="1:10">
      <c r="A1147" s="33" t="s">
        <v>20</v>
      </c>
      <c r="B1147" s="33"/>
      <c r="C1147" s="33"/>
      <c r="D1147" s="436"/>
      <c r="E1147" s="437"/>
      <c r="F1147" s="437"/>
      <c r="G1147" s="437"/>
      <c r="H1147" s="437"/>
      <c r="I1147" s="437"/>
      <c r="J1147" s="437"/>
    </row>
    <row r="1148" spans="1:10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</row>
    <row r="1149" spans="1:10" ht="26.25" customHeight="1">
      <c r="A1149" s="427" t="s">
        <v>157</v>
      </c>
      <c r="B1149" s="421"/>
      <c r="C1149" s="421"/>
      <c r="D1149" s="421"/>
      <c r="E1149" s="421"/>
      <c r="F1149" s="421"/>
      <c r="G1149" s="421"/>
      <c r="H1149" s="421"/>
      <c r="I1149" s="421"/>
      <c r="J1149" s="421"/>
    </row>
    <row r="1150" spans="1:10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</row>
    <row r="1151" spans="1:10">
      <c r="A1151" s="33" t="s">
        <v>22</v>
      </c>
      <c r="B1151" s="33"/>
      <c r="C1151" s="33"/>
      <c r="D1151" s="33"/>
      <c r="E1151" s="33"/>
      <c r="F1151" s="33"/>
      <c r="G1151" s="33"/>
      <c r="H1151" s="33"/>
      <c r="I1151" s="33"/>
      <c r="J1151" s="33"/>
    </row>
    <row r="1152" spans="1:10">
      <c r="A1152" s="421" t="s">
        <v>158</v>
      </c>
      <c r="B1152" s="421"/>
      <c r="C1152" s="421"/>
      <c r="D1152" s="421"/>
      <c r="E1152" s="421"/>
      <c r="F1152" s="421"/>
      <c r="G1152" s="421"/>
      <c r="H1152" s="421"/>
      <c r="I1152" s="421"/>
      <c r="J1152" s="421"/>
    </row>
    <row r="1153" spans="1:10">
      <c r="A1153" s="427" t="s">
        <v>167</v>
      </c>
      <c r="B1153" s="421"/>
      <c r="C1153" s="421"/>
      <c r="D1153" s="421"/>
      <c r="E1153" s="421"/>
      <c r="F1153" s="421"/>
      <c r="G1153" s="421"/>
      <c r="H1153" s="421"/>
      <c r="I1153" s="421"/>
      <c r="J1153" s="421"/>
    </row>
    <row r="1154" spans="1:10">
      <c r="A1154" s="43" t="s">
        <v>15</v>
      </c>
      <c r="B1154" s="33"/>
      <c r="C1154" s="33"/>
      <c r="D1154" s="33"/>
      <c r="E1154" s="33"/>
      <c r="F1154" s="33"/>
      <c r="G1154" s="33"/>
      <c r="H1154" s="33"/>
      <c r="I1154" s="39"/>
      <c r="J1154" s="39"/>
    </row>
    <row r="1155" spans="1:10">
      <c r="A1155" s="422" t="s">
        <v>140</v>
      </c>
      <c r="B1155" s="422"/>
      <c r="C1155" s="422"/>
      <c r="D1155" s="33"/>
      <c r="E1155" s="423">
        <v>15990</v>
      </c>
      <c r="F1155" s="424"/>
      <c r="G1155" s="424"/>
      <c r="H1155" s="424"/>
      <c r="I1155" s="39"/>
      <c r="J1155" s="39"/>
    </row>
    <row r="1156" spans="1:10">
      <c r="A1156" s="422" t="s">
        <v>141</v>
      </c>
      <c r="B1156" s="422"/>
      <c r="C1156" s="422"/>
      <c r="D1156" s="33"/>
      <c r="E1156" s="423">
        <v>22017</v>
      </c>
      <c r="F1156" s="424"/>
      <c r="G1156" s="424"/>
      <c r="H1156" s="424"/>
      <c r="I1156" s="39"/>
      <c r="J1156" s="39"/>
    </row>
    <row r="1157" spans="1:10">
      <c r="A1157" s="421" t="s">
        <v>342</v>
      </c>
      <c r="B1157" s="421"/>
      <c r="C1157" s="421"/>
      <c r="D1157" s="421"/>
      <c r="E1157" s="423">
        <v>22017</v>
      </c>
      <c r="F1157" s="424"/>
      <c r="G1157" s="424"/>
      <c r="H1157" s="424"/>
      <c r="I1157" s="39"/>
      <c r="J1157" s="39"/>
    </row>
    <row r="1158" spans="1:10">
      <c r="A1158" s="424" t="s">
        <v>144</v>
      </c>
      <c r="B1158" s="424"/>
      <c r="C1158" s="424"/>
      <c r="D1158" s="33"/>
      <c r="E1158" s="423">
        <f>SUM(E1155:E1157)</f>
        <v>60024</v>
      </c>
      <c r="F1158" s="423"/>
      <c r="G1158" s="423"/>
      <c r="H1158" s="423"/>
      <c r="I1158" s="39"/>
      <c r="J1158" s="39"/>
    </row>
    <row r="1159" spans="1:10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</row>
    <row r="1160" spans="1:10">
      <c r="A1160" s="434" t="s">
        <v>343</v>
      </c>
      <c r="B1160" s="434"/>
      <c r="C1160" s="33"/>
      <c r="D1160" s="33"/>
      <c r="E1160" s="33"/>
      <c r="F1160" s="33"/>
      <c r="G1160" s="33"/>
      <c r="H1160" s="33"/>
      <c r="I1160" s="33"/>
      <c r="J1160" s="33"/>
    </row>
    <row r="1161" spans="1:10" ht="27.75" customHeight="1">
      <c r="A1161" s="33" t="s">
        <v>17</v>
      </c>
      <c r="B1161" s="33"/>
      <c r="C1161" s="435" t="s">
        <v>121</v>
      </c>
      <c r="D1161" s="421"/>
      <c r="E1161" s="421"/>
      <c r="F1161" s="421"/>
      <c r="G1161" s="421"/>
      <c r="H1161" s="421"/>
      <c r="I1161" s="421"/>
      <c r="J1161" s="421"/>
    </row>
    <row r="1162" spans="1:10">
      <c r="A1162" s="33" t="s">
        <v>18</v>
      </c>
      <c r="B1162" s="33"/>
      <c r="C1162" s="48" t="s">
        <v>155</v>
      </c>
      <c r="D1162" s="39"/>
      <c r="E1162" s="39"/>
      <c r="F1162" s="39"/>
      <c r="G1162" s="39"/>
      <c r="H1162" s="39"/>
      <c r="I1162" s="39"/>
      <c r="J1162" s="39"/>
    </row>
    <row r="1163" spans="1:10">
      <c r="A1163" s="33" t="s">
        <v>19</v>
      </c>
      <c r="B1163" s="33"/>
      <c r="C1163" s="48" t="s">
        <v>232</v>
      </c>
      <c r="D1163" s="39"/>
      <c r="E1163" s="39"/>
      <c r="F1163" s="39"/>
      <c r="G1163" s="39"/>
      <c r="H1163" s="39"/>
      <c r="I1163" s="39"/>
      <c r="J1163" s="39"/>
    </row>
    <row r="1164" spans="1:10">
      <c r="A1164" s="33" t="s">
        <v>20</v>
      </c>
      <c r="B1164" s="33"/>
      <c r="C1164" s="33"/>
      <c r="D1164" s="436"/>
      <c r="E1164" s="437"/>
      <c r="F1164" s="437"/>
      <c r="G1164" s="437"/>
      <c r="H1164" s="437"/>
      <c r="I1164" s="437"/>
      <c r="J1164" s="437"/>
    </row>
    <row r="1165" spans="1:10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</row>
    <row r="1166" spans="1:10" ht="27" customHeight="1">
      <c r="A1166" s="427" t="s">
        <v>157</v>
      </c>
      <c r="B1166" s="421"/>
      <c r="C1166" s="421"/>
      <c r="D1166" s="421"/>
      <c r="E1166" s="421"/>
      <c r="F1166" s="421"/>
      <c r="G1166" s="421"/>
      <c r="H1166" s="421"/>
      <c r="I1166" s="421"/>
      <c r="J1166" s="421"/>
    </row>
    <row r="1167" spans="1:10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</row>
    <row r="1168" spans="1:10">
      <c r="A1168" s="33" t="s">
        <v>22</v>
      </c>
      <c r="B1168" s="33"/>
      <c r="C1168" s="33"/>
      <c r="D1168" s="33"/>
      <c r="E1168" s="33"/>
      <c r="F1168" s="33"/>
      <c r="G1168" s="33"/>
      <c r="H1168" s="33"/>
      <c r="I1168" s="33"/>
      <c r="J1168" s="33"/>
    </row>
    <row r="1169" spans="1:10">
      <c r="A1169" s="421" t="s">
        <v>158</v>
      </c>
      <c r="B1169" s="421"/>
      <c r="C1169" s="421"/>
      <c r="D1169" s="421"/>
      <c r="E1169" s="421"/>
      <c r="F1169" s="421"/>
      <c r="G1169" s="421"/>
      <c r="H1169" s="421"/>
      <c r="I1169" s="421"/>
      <c r="J1169" s="421"/>
    </row>
    <row r="1170" spans="1:10">
      <c r="A1170" s="427" t="s">
        <v>167</v>
      </c>
      <c r="B1170" s="421"/>
      <c r="C1170" s="421"/>
      <c r="D1170" s="421"/>
      <c r="E1170" s="421"/>
      <c r="F1170" s="421"/>
      <c r="G1170" s="421"/>
      <c r="H1170" s="421"/>
      <c r="I1170" s="421"/>
      <c r="J1170" s="421"/>
    </row>
    <row r="1171" spans="1:10">
      <c r="A1171" s="43" t="s">
        <v>15</v>
      </c>
      <c r="B1171" s="33"/>
      <c r="C1171" s="33"/>
      <c r="D1171" s="33"/>
      <c r="E1171" s="33"/>
      <c r="F1171" s="33"/>
      <c r="G1171" s="33"/>
      <c r="H1171" s="33"/>
      <c r="I1171" s="33"/>
      <c r="J1171" s="33"/>
    </row>
    <row r="1172" spans="1:10">
      <c r="A1172" s="422" t="s">
        <v>140</v>
      </c>
      <c r="B1172" s="422"/>
      <c r="C1172" s="422"/>
      <c r="D1172" s="33"/>
      <c r="E1172" s="423">
        <v>19680</v>
      </c>
      <c r="F1172" s="424"/>
      <c r="G1172" s="424"/>
      <c r="H1172" s="424"/>
      <c r="I1172" s="39"/>
      <c r="J1172" s="39"/>
    </row>
    <row r="1173" spans="1:10">
      <c r="A1173" s="422" t="s">
        <v>141</v>
      </c>
      <c r="B1173" s="422"/>
      <c r="C1173" s="422"/>
      <c r="D1173" s="33"/>
      <c r="E1173" s="423">
        <v>19557</v>
      </c>
      <c r="F1173" s="424"/>
      <c r="G1173" s="424"/>
      <c r="H1173" s="424"/>
      <c r="I1173" s="39"/>
      <c r="J1173" s="39"/>
    </row>
    <row r="1174" spans="1:10">
      <c r="A1174" s="421" t="s">
        <v>344</v>
      </c>
      <c r="B1174" s="421"/>
      <c r="C1174" s="421"/>
      <c r="D1174" s="421"/>
      <c r="E1174" s="423">
        <v>19557</v>
      </c>
      <c r="F1174" s="424"/>
      <c r="G1174" s="424"/>
      <c r="H1174" s="424"/>
      <c r="I1174" s="39"/>
      <c r="J1174" s="39"/>
    </row>
    <row r="1175" spans="1:10">
      <c r="A1175" s="424" t="s">
        <v>144</v>
      </c>
      <c r="B1175" s="424"/>
      <c r="C1175" s="424"/>
      <c r="D1175" s="33"/>
      <c r="E1175" s="423">
        <f>SUM(E1172:E1174)</f>
        <v>58794</v>
      </c>
      <c r="F1175" s="423"/>
      <c r="G1175" s="423"/>
      <c r="H1175" s="423"/>
      <c r="I1175" s="39"/>
      <c r="J1175" s="39"/>
    </row>
    <row r="1176" spans="1:10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</row>
    <row r="1177" spans="1:10">
      <c r="A1177" s="434" t="s">
        <v>345</v>
      </c>
      <c r="B1177" s="434"/>
      <c r="C1177" s="33"/>
      <c r="D1177" s="33"/>
      <c r="E1177" s="33"/>
      <c r="F1177" s="33"/>
      <c r="G1177" s="33"/>
      <c r="H1177" s="33"/>
      <c r="I1177" s="33"/>
      <c r="J1177" s="33"/>
    </row>
    <row r="1178" spans="1:10" ht="38.25" customHeight="1">
      <c r="A1178" s="33" t="s">
        <v>17</v>
      </c>
      <c r="B1178" s="33"/>
      <c r="C1178" s="435" t="s">
        <v>122</v>
      </c>
      <c r="D1178" s="421"/>
      <c r="E1178" s="421"/>
      <c r="F1178" s="421"/>
      <c r="G1178" s="421"/>
      <c r="H1178" s="421"/>
      <c r="I1178" s="421"/>
      <c r="J1178" s="421"/>
    </row>
    <row r="1179" spans="1:10">
      <c r="A1179" s="33" t="s">
        <v>18</v>
      </c>
      <c r="B1179" s="33"/>
      <c r="C1179" s="48" t="s">
        <v>346</v>
      </c>
      <c r="D1179" s="33"/>
      <c r="E1179" s="33"/>
      <c r="F1179" s="33"/>
      <c r="G1179" s="33"/>
      <c r="H1179" s="33"/>
      <c r="I1179" s="33"/>
      <c r="J1179" s="33"/>
    </row>
    <row r="1180" spans="1:10">
      <c r="A1180" s="33" t="s">
        <v>19</v>
      </c>
      <c r="B1180" s="33"/>
      <c r="C1180" s="48" t="s">
        <v>321</v>
      </c>
      <c r="D1180" s="33"/>
      <c r="E1180" s="33"/>
      <c r="F1180" s="33"/>
      <c r="G1180" s="33"/>
      <c r="H1180" s="33"/>
      <c r="I1180" s="33"/>
      <c r="J1180" s="33"/>
    </row>
    <row r="1181" spans="1:10">
      <c r="A1181" s="33" t="s">
        <v>20</v>
      </c>
      <c r="B1181" s="33"/>
      <c r="C1181" s="33"/>
      <c r="D1181" s="436" t="s">
        <v>347</v>
      </c>
      <c r="E1181" s="437"/>
      <c r="F1181" s="437"/>
      <c r="G1181" s="437"/>
      <c r="H1181" s="437"/>
      <c r="I1181" s="437"/>
      <c r="J1181" s="437"/>
    </row>
    <row r="1182" spans="1:10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</row>
    <row r="1183" spans="1:10" ht="26.25" customHeight="1">
      <c r="A1183" s="427" t="s">
        <v>157</v>
      </c>
      <c r="B1183" s="421"/>
      <c r="C1183" s="421"/>
      <c r="D1183" s="421"/>
      <c r="E1183" s="421"/>
      <c r="F1183" s="421"/>
      <c r="G1183" s="421"/>
      <c r="H1183" s="421"/>
      <c r="I1183" s="421"/>
      <c r="J1183" s="421"/>
    </row>
    <row r="1184" spans="1:10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</row>
    <row r="1185" spans="1:10">
      <c r="A1185" s="33" t="s">
        <v>22</v>
      </c>
      <c r="B1185" s="33"/>
      <c r="C1185" s="33"/>
      <c r="D1185" s="33"/>
      <c r="E1185" s="33"/>
      <c r="F1185" s="33"/>
      <c r="G1185" s="33"/>
      <c r="H1185" s="33"/>
      <c r="I1185" s="33"/>
      <c r="J1185" s="33"/>
    </row>
    <row r="1186" spans="1:10">
      <c r="A1186" s="421" t="s">
        <v>158</v>
      </c>
      <c r="B1186" s="421"/>
      <c r="C1186" s="421"/>
      <c r="D1186" s="421"/>
      <c r="E1186" s="421"/>
      <c r="F1186" s="421"/>
      <c r="G1186" s="421"/>
      <c r="H1186" s="421"/>
      <c r="I1186" s="421"/>
      <c r="J1186" s="421"/>
    </row>
    <row r="1187" spans="1:10" ht="26.25" customHeight="1">
      <c r="A1187" s="427" t="s">
        <v>139</v>
      </c>
      <c r="B1187" s="421"/>
      <c r="C1187" s="421"/>
      <c r="D1187" s="421"/>
      <c r="E1187" s="421"/>
      <c r="F1187" s="421"/>
      <c r="G1187" s="421"/>
      <c r="H1187" s="421"/>
      <c r="I1187" s="421"/>
      <c r="J1187" s="421"/>
    </row>
    <row r="1188" spans="1:10">
      <c r="A1188" s="43" t="s">
        <v>15</v>
      </c>
      <c r="B1188" s="33"/>
      <c r="C1188" s="33"/>
      <c r="D1188" s="33"/>
      <c r="E1188" s="33"/>
      <c r="F1188" s="33"/>
      <c r="G1188" s="33"/>
      <c r="H1188" s="33"/>
      <c r="I1188" s="33"/>
      <c r="J1188" s="33"/>
    </row>
    <row r="1189" spans="1:10">
      <c r="A1189" s="422" t="s">
        <v>151</v>
      </c>
      <c r="B1189" s="422"/>
      <c r="C1189" s="422"/>
      <c r="D1189" s="33"/>
      <c r="E1189" s="423">
        <v>55965</v>
      </c>
      <c r="F1189" s="424"/>
      <c r="G1189" s="424"/>
      <c r="H1189" s="424"/>
      <c r="I1189" s="33"/>
      <c r="J1189" s="33"/>
    </row>
    <row r="1190" spans="1:10">
      <c r="A1190" s="424" t="s">
        <v>144</v>
      </c>
      <c r="B1190" s="424"/>
      <c r="C1190" s="424"/>
      <c r="D1190" s="33"/>
      <c r="E1190" s="423">
        <f>SUM(E1189:E1189)</f>
        <v>55965</v>
      </c>
      <c r="F1190" s="423"/>
      <c r="G1190" s="423"/>
      <c r="H1190" s="423"/>
      <c r="I1190" s="33"/>
      <c r="J1190" s="33"/>
    </row>
    <row r="1191" spans="1:10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</row>
    <row r="1192" spans="1:10">
      <c r="A1192" s="434" t="s">
        <v>348</v>
      </c>
      <c r="B1192" s="434"/>
      <c r="C1192" s="33"/>
      <c r="D1192" s="33"/>
      <c r="E1192" s="33"/>
      <c r="F1192" s="33"/>
      <c r="G1192" s="33"/>
      <c r="H1192" s="33"/>
      <c r="I1192" s="33"/>
      <c r="J1192" s="33"/>
    </row>
    <row r="1193" spans="1:10" ht="25.5" customHeight="1">
      <c r="A1193" s="33" t="s">
        <v>17</v>
      </c>
      <c r="B1193" s="33"/>
      <c r="C1193" s="435" t="s">
        <v>123</v>
      </c>
      <c r="D1193" s="421"/>
      <c r="E1193" s="421"/>
      <c r="F1193" s="421"/>
      <c r="G1193" s="421"/>
      <c r="H1193" s="421"/>
      <c r="I1193" s="421"/>
      <c r="J1193" s="421"/>
    </row>
    <row r="1194" spans="1:10">
      <c r="A1194" s="33" t="s">
        <v>18</v>
      </c>
      <c r="B1194" s="33"/>
      <c r="C1194" s="48" t="s">
        <v>146</v>
      </c>
      <c r="D1194" s="33"/>
      <c r="E1194" s="33"/>
      <c r="F1194" s="33"/>
      <c r="G1194" s="33"/>
      <c r="H1194" s="33"/>
      <c r="I1194" s="33"/>
      <c r="J1194" s="33"/>
    </row>
    <row r="1195" spans="1:10">
      <c r="A1195" s="33" t="s">
        <v>19</v>
      </c>
      <c r="B1195" s="33"/>
      <c r="C1195" s="48" t="s">
        <v>147</v>
      </c>
      <c r="D1195" s="33"/>
      <c r="E1195" s="33"/>
      <c r="F1195" s="33"/>
      <c r="G1195" s="33"/>
      <c r="H1195" s="33"/>
      <c r="I1195" s="33"/>
      <c r="J1195" s="33"/>
    </row>
    <row r="1196" spans="1:10" ht="25.5" customHeight="1">
      <c r="A1196" s="33" t="s">
        <v>20</v>
      </c>
      <c r="B1196" s="33"/>
      <c r="C1196" s="33"/>
      <c r="D1196" s="436" t="s">
        <v>349</v>
      </c>
      <c r="E1196" s="437"/>
      <c r="F1196" s="437"/>
      <c r="G1196" s="437"/>
      <c r="H1196" s="437"/>
      <c r="I1196" s="437"/>
      <c r="J1196" s="437"/>
    </row>
    <row r="1197" spans="1:10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</row>
    <row r="1198" spans="1:10" ht="27" customHeight="1">
      <c r="A1198" s="427" t="s">
        <v>350</v>
      </c>
      <c r="B1198" s="421"/>
      <c r="C1198" s="421"/>
      <c r="D1198" s="421"/>
      <c r="E1198" s="421"/>
      <c r="F1198" s="421"/>
      <c r="G1198" s="421"/>
      <c r="H1198" s="421"/>
      <c r="I1198" s="421"/>
      <c r="J1198" s="421"/>
    </row>
    <row r="1199" spans="1:10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</row>
    <row r="1200" spans="1:10">
      <c r="A1200" s="33" t="s">
        <v>22</v>
      </c>
      <c r="B1200" s="33"/>
      <c r="C1200" s="33"/>
      <c r="D1200" s="33"/>
      <c r="E1200" s="33"/>
      <c r="F1200" s="33"/>
      <c r="G1200" s="33"/>
      <c r="H1200" s="33"/>
      <c r="I1200" s="33"/>
      <c r="J1200" s="33"/>
    </row>
    <row r="1201" spans="1:10">
      <c r="A1201" s="421" t="s">
        <v>351</v>
      </c>
      <c r="B1201" s="421"/>
      <c r="C1201" s="421"/>
      <c r="D1201" s="421"/>
      <c r="E1201" s="421"/>
      <c r="F1201" s="421"/>
      <c r="G1201" s="421"/>
      <c r="H1201" s="421"/>
      <c r="I1201" s="421"/>
      <c r="J1201" s="421"/>
    </row>
    <row r="1202" spans="1:10" ht="24" customHeight="1">
      <c r="A1202" s="427" t="s">
        <v>150</v>
      </c>
      <c r="B1202" s="421"/>
      <c r="C1202" s="421"/>
      <c r="D1202" s="421"/>
      <c r="E1202" s="421"/>
      <c r="F1202" s="421"/>
      <c r="G1202" s="421"/>
      <c r="H1202" s="421"/>
      <c r="I1202" s="421"/>
      <c r="J1202" s="421"/>
    </row>
    <row r="1203" spans="1:10">
      <c r="A1203" s="43" t="s">
        <v>15</v>
      </c>
      <c r="B1203" s="33"/>
      <c r="C1203" s="33"/>
      <c r="D1203" s="33"/>
      <c r="E1203" s="33"/>
      <c r="F1203" s="33"/>
      <c r="G1203" s="33"/>
      <c r="H1203" s="33"/>
      <c r="I1203" s="33"/>
      <c r="J1203" s="33"/>
    </row>
    <row r="1204" spans="1:10">
      <c r="A1204" s="422" t="s">
        <v>151</v>
      </c>
      <c r="B1204" s="422"/>
      <c r="C1204" s="422"/>
      <c r="D1204" s="33"/>
      <c r="E1204" s="423">
        <v>1803750</v>
      </c>
      <c r="F1204" s="424"/>
      <c r="G1204" s="424"/>
      <c r="H1204" s="424"/>
      <c r="I1204" s="33"/>
      <c r="J1204" s="33"/>
    </row>
    <row r="1205" spans="1:10">
      <c r="A1205" s="421" t="s">
        <v>352</v>
      </c>
      <c r="B1205" s="421"/>
      <c r="C1205" s="421"/>
      <c r="D1205" s="421"/>
      <c r="E1205" s="423">
        <v>1803750</v>
      </c>
      <c r="F1205" s="424"/>
      <c r="G1205" s="424"/>
      <c r="H1205" s="424"/>
      <c r="I1205" s="33"/>
      <c r="J1205" s="33"/>
    </row>
    <row r="1206" spans="1:10">
      <c r="A1206" s="422" t="s">
        <v>353</v>
      </c>
      <c r="B1206" s="422"/>
      <c r="C1206" s="422"/>
      <c r="D1206" s="33"/>
      <c r="E1206" s="423">
        <v>3492500</v>
      </c>
      <c r="F1206" s="424"/>
      <c r="G1206" s="424"/>
      <c r="H1206" s="424"/>
      <c r="I1206" s="33"/>
      <c r="J1206" s="33"/>
    </row>
    <row r="1207" spans="1:10">
      <c r="A1207" s="424" t="s">
        <v>144</v>
      </c>
      <c r="B1207" s="424"/>
      <c r="C1207" s="424"/>
      <c r="D1207" s="33"/>
      <c r="E1207" s="423">
        <f>SUM(E1204:E1206)</f>
        <v>7100000</v>
      </c>
      <c r="F1207" s="423"/>
      <c r="G1207" s="423"/>
      <c r="H1207" s="423"/>
      <c r="I1207" s="33"/>
      <c r="J1207" s="33"/>
    </row>
    <row r="1208" spans="1:10">
      <c r="A1208" s="37"/>
      <c r="B1208" s="37"/>
      <c r="C1208" s="37"/>
      <c r="D1208" s="33"/>
      <c r="E1208" s="46"/>
      <c r="F1208" s="46"/>
      <c r="G1208" s="46"/>
      <c r="H1208" s="46"/>
      <c r="I1208" s="33"/>
      <c r="J1208" s="33"/>
    </row>
    <row r="1209" spans="1:10">
      <c r="A1209" s="434" t="s">
        <v>354</v>
      </c>
      <c r="B1209" s="434"/>
      <c r="C1209" s="33"/>
      <c r="D1209" s="33"/>
      <c r="E1209" s="33"/>
      <c r="F1209" s="33"/>
      <c r="G1209" s="33"/>
      <c r="H1209" s="33"/>
      <c r="I1209" s="33"/>
      <c r="J1209" s="33"/>
    </row>
    <row r="1210" spans="1:10" ht="26.25" customHeight="1">
      <c r="A1210" s="33" t="s">
        <v>17</v>
      </c>
      <c r="B1210" s="33"/>
      <c r="C1210" s="435" t="s">
        <v>124</v>
      </c>
      <c r="D1210" s="421"/>
      <c r="E1210" s="421"/>
      <c r="F1210" s="421"/>
      <c r="G1210" s="421"/>
      <c r="H1210" s="421"/>
      <c r="I1210" s="421"/>
      <c r="J1210" s="421"/>
    </row>
    <row r="1211" spans="1:10">
      <c r="A1211" s="33" t="s">
        <v>18</v>
      </c>
      <c r="B1211" s="33"/>
      <c r="C1211" s="48" t="s">
        <v>146</v>
      </c>
      <c r="D1211" s="33"/>
      <c r="E1211" s="33"/>
      <c r="F1211" s="33"/>
      <c r="G1211" s="33"/>
      <c r="H1211" s="33"/>
      <c r="I1211" s="33"/>
      <c r="J1211" s="33"/>
    </row>
    <row r="1212" spans="1:10">
      <c r="A1212" s="33" t="s">
        <v>19</v>
      </c>
      <c r="B1212" s="33"/>
      <c r="C1212" s="48" t="s">
        <v>248</v>
      </c>
      <c r="D1212" s="33"/>
      <c r="E1212" s="33"/>
      <c r="F1212" s="33"/>
      <c r="G1212" s="33"/>
      <c r="H1212" s="33"/>
      <c r="I1212" s="33"/>
      <c r="J1212" s="33"/>
    </row>
    <row r="1213" spans="1:10" ht="30.75" customHeight="1">
      <c r="A1213" s="33" t="s">
        <v>20</v>
      </c>
      <c r="B1213" s="33"/>
      <c r="C1213" s="33"/>
      <c r="D1213" s="436" t="s">
        <v>355</v>
      </c>
      <c r="E1213" s="437"/>
      <c r="F1213" s="437"/>
      <c r="G1213" s="437"/>
      <c r="H1213" s="437"/>
      <c r="I1213" s="437"/>
      <c r="J1213" s="437"/>
    </row>
    <row r="1214" spans="1:10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</row>
    <row r="1215" spans="1:10" ht="24.75" customHeight="1">
      <c r="A1215" s="427" t="s">
        <v>226</v>
      </c>
      <c r="B1215" s="421"/>
      <c r="C1215" s="421"/>
      <c r="D1215" s="421"/>
      <c r="E1215" s="421"/>
      <c r="F1215" s="421"/>
      <c r="G1215" s="421"/>
      <c r="H1215" s="421"/>
      <c r="I1215" s="421"/>
      <c r="J1215" s="421"/>
    </row>
    <row r="1216" spans="1:10" ht="10.5" customHeight="1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</row>
    <row r="1217" spans="1:10">
      <c r="A1217" s="33" t="s">
        <v>22</v>
      </c>
      <c r="B1217" s="33"/>
      <c r="C1217" s="33"/>
      <c r="D1217" s="33"/>
      <c r="E1217" s="33"/>
      <c r="F1217" s="33"/>
      <c r="G1217" s="33"/>
      <c r="H1217" s="33"/>
      <c r="I1217" s="33"/>
      <c r="J1217" s="33"/>
    </row>
    <row r="1218" spans="1:10">
      <c r="A1218" s="421" t="s">
        <v>351</v>
      </c>
      <c r="B1218" s="421"/>
      <c r="C1218" s="421"/>
      <c r="D1218" s="421"/>
      <c r="E1218" s="421"/>
      <c r="F1218" s="421"/>
      <c r="G1218" s="421"/>
      <c r="H1218" s="421"/>
      <c r="I1218" s="421"/>
      <c r="J1218" s="421"/>
    </row>
    <row r="1219" spans="1:10">
      <c r="A1219" s="427" t="s">
        <v>167</v>
      </c>
      <c r="B1219" s="421"/>
      <c r="C1219" s="421"/>
      <c r="D1219" s="421"/>
      <c r="E1219" s="421"/>
      <c r="F1219" s="421"/>
      <c r="G1219" s="421"/>
      <c r="H1219" s="421"/>
      <c r="I1219" s="421"/>
      <c r="J1219" s="421"/>
    </row>
    <row r="1220" spans="1:10">
      <c r="A1220" s="43" t="s">
        <v>15</v>
      </c>
      <c r="B1220" s="33"/>
      <c r="C1220" s="33"/>
      <c r="D1220" s="33"/>
      <c r="E1220" s="33"/>
      <c r="F1220" s="33"/>
      <c r="G1220" s="33"/>
      <c r="H1220" s="33"/>
      <c r="I1220" s="33"/>
      <c r="J1220" s="33"/>
    </row>
    <row r="1221" spans="1:10">
      <c r="A1221" s="422" t="s">
        <v>151</v>
      </c>
      <c r="B1221" s="422"/>
      <c r="C1221" s="422"/>
      <c r="D1221" s="33"/>
      <c r="E1221" s="423">
        <v>1962500</v>
      </c>
      <c r="F1221" s="424"/>
      <c r="G1221" s="424"/>
      <c r="H1221" s="424"/>
      <c r="I1221" s="33"/>
      <c r="J1221" s="33"/>
    </row>
    <row r="1222" spans="1:10">
      <c r="A1222" s="421" t="s">
        <v>352</v>
      </c>
      <c r="B1222" s="421"/>
      <c r="C1222" s="421"/>
      <c r="D1222" s="421"/>
      <c r="E1222" s="423">
        <v>1962500</v>
      </c>
      <c r="F1222" s="424"/>
      <c r="G1222" s="424"/>
      <c r="H1222" s="424"/>
      <c r="I1222" s="33"/>
      <c r="J1222" s="33"/>
    </row>
    <row r="1223" spans="1:10">
      <c r="A1223" s="422" t="s">
        <v>353</v>
      </c>
      <c r="B1223" s="422"/>
      <c r="C1223" s="422"/>
      <c r="D1223" s="33"/>
      <c r="E1223" s="423">
        <v>750000</v>
      </c>
      <c r="F1223" s="424"/>
      <c r="G1223" s="424"/>
      <c r="H1223" s="424"/>
      <c r="I1223" s="33"/>
      <c r="J1223" s="33"/>
    </row>
    <row r="1224" spans="1:10">
      <c r="A1224" s="422" t="s">
        <v>356</v>
      </c>
      <c r="B1224" s="422"/>
      <c r="C1224" s="422"/>
      <c r="D1224" s="33"/>
      <c r="E1224" s="423">
        <v>6425000</v>
      </c>
      <c r="F1224" s="424"/>
      <c r="G1224" s="424"/>
      <c r="H1224" s="424"/>
      <c r="I1224" s="33"/>
      <c r="J1224" s="33"/>
    </row>
    <row r="1225" spans="1:10">
      <c r="A1225" s="424" t="s">
        <v>144</v>
      </c>
      <c r="B1225" s="424"/>
      <c r="C1225" s="424"/>
      <c r="D1225" s="33"/>
      <c r="E1225" s="423">
        <f>SUM(E1221:E1224)</f>
        <v>11100000</v>
      </c>
      <c r="F1225" s="423"/>
      <c r="G1225" s="423"/>
      <c r="H1225" s="423"/>
      <c r="I1225" s="33"/>
      <c r="J1225" s="33"/>
    </row>
    <row r="1226" spans="1:10">
      <c r="A1226" s="37"/>
      <c r="B1226" s="37"/>
      <c r="C1226" s="37"/>
      <c r="D1226" s="33"/>
      <c r="E1226" s="46"/>
      <c r="F1226" s="46"/>
      <c r="G1226" s="46"/>
      <c r="H1226" s="46"/>
      <c r="I1226" s="33"/>
      <c r="J1226" s="33"/>
    </row>
    <row r="1227" spans="1:10">
      <c r="A1227" s="434" t="s">
        <v>357</v>
      </c>
      <c r="B1227" s="434"/>
      <c r="C1227" s="33"/>
      <c r="D1227" s="33"/>
      <c r="E1227" s="33"/>
      <c r="F1227" s="33"/>
      <c r="G1227" s="33"/>
      <c r="H1227" s="33"/>
      <c r="I1227" s="33"/>
      <c r="J1227" s="33"/>
    </row>
    <row r="1228" spans="1:10" ht="27.75" customHeight="1">
      <c r="A1228" s="33" t="s">
        <v>17</v>
      </c>
      <c r="B1228" s="33"/>
      <c r="C1228" s="435" t="s">
        <v>125</v>
      </c>
      <c r="D1228" s="421"/>
      <c r="E1228" s="421"/>
      <c r="F1228" s="421"/>
      <c r="G1228" s="421"/>
      <c r="H1228" s="421"/>
      <c r="I1228" s="421"/>
      <c r="J1228" s="421"/>
    </row>
    <row r="1229" spans="1:10">
      <c r="A1229" s="33" t="s">
        <v>18</v>
      </c>
      <c r="B1229" s="33"/>
      <c r="C1229" s="48" t="s">
        <v>146</v>
      </c>
      <c r="D1229" s="33"/>
      <c r="E1229" s="33"/>
      <c r="F1229" s="33"/>
      <c r="G1229" s="33"/>
      <c r="H1229" s="33"/>
      <c r="I1229" s="33"/>
      <c r="J1229" s="33"/>
    </row>
    <row r="1230" spans="1:10">
      <c r="A1230" s="33" t="s">
        <v>19</v>
      </c>
      <c r="B1230" s="33"/>
      <c r="C1230" s="48" t="s">
        <v>161</v>
      </c>
      <c r="D1230" s="33"/>
      <c r="E1230" s="33"/>
      <c r="F1230" s="33"/>
      <c r="G1230" s="33"/>
      <c r="H1230" s="33"/>
      <c r="I1230" s="33"/>
      <c r="J1230" s="33"/>
    </row>
    <row r="1231" spans="1:10">
      <c r="A1231" s="33" t="s">
        <v>20</v>
      </c>
      <c r="B1231" s="33"/>
      <c r="C1231" s="33"/>
      <c r="D1231" s="436"/>
      <c r="E1231" s="437"/>
      <c r="F1231" s="437"/>
      <c r="G1231" s="437"/>
      <c r="H1231" s="437"/>
      <c r="I1231" s="437"/>
      <c r="J1231" s="437"/>
    </row>
    <row r="1232" spans="1:10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</row>
    <row r="1233" spans="1:10">
      <c r="A1233" s="427" t="s">
        <v>157</v>
      </c>
      <c r="B1233" s="421"/>
      <c r="C1233" s="421"/>
      <c r="D1233" s="421"/>
      <c r="E1233" s="421"/>
      <c r="F1233" s="421"/>
      <c r="G1233" s="421"/>
      <c r="H1233" s="421"/>
      <c r="I1233" s="421"/>
      <c r="J1233" s="421"/>
    </row>
    <row r="1234" spans="1:10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</row>
    <row r="1235" spans="1:10">
      <c r="A1235" s="33" t="s">
        <v>22</v>
      </c>
      <c r="B1235" s="33"/>
      <c r="C1235" s="33"/>
      <c r="D1235" s="33"/>
      <c r="E1235" s="33"/>
      <c r="F1235" s="33"/>
      <c r="G1235" s="33"/>
      <c r="H1235" s="33"/>
      <c r="I1235" s="33"/>
      <c r="J1235" s="33"/>
    </row>
    <row r="1236" spans="1:10">
      <c r="A1236" s="421" t="s">
        <v>158</v>
      </c>
      <c r="B1236" s="421"/>
      <c r="C1236" s="421"/>
      <c r="D1236" s="421"/>
      <c r="E1236" s="421"/>
      <c r="F1236" s="421"/>
      <c r="G1236" s="421"/>
      <c r="H1236" s="421"/>
      <c r="I1236" s="421"/>
      <c r="J1236" s="421"/>
    </row>
    <row r="1237" spans="1:10">
      <c r="A1237" s="427" t="s">
        <v>167</v>
      </c>
      <c r="B1237" s="421"/>
      <c r="C1237" s="421"/>
      <c r="D1237" s="421"/>
      <c r="E1237" s="421"/>
      <c r="F1237" s="421"/>
      <c r="G1237" s="421"/>
      <c r="H1237" s="421"/>
      <c r="I1237" s="421"/>
      <c r="J1237" s="421"/>
    </row>
    <row r="1238" spans="1:10" ht="12.75" customHeight="1">
      <c r="A1238" s="43" t="s">
        <v>15</v>
      </c>
      <c r="B1238" s="33"/>
      <c r="C1238" s="33"/>
      <c r="D1238" s="33"/>
      <c r="E1238" s="33"/>
      <c r="F1238" s="33"/>
      <c r="G1238" s="33"/>
      <c r="H1238" s="33"/>
      <c r="I1238" s="33"/>
      <c r="J1238" s="33"/>
    </row>
    <row r="1239" spans="1:10">
      <c r="A1239" s="422" t="s">
        <v>141</v>
      </c>
      <c r="B1239" s="422"/>
      <c r="C1239" s="422"/>
      <c r="D1239" s="33"/>
      <c r="E1239" s="423">
        <v>25000</v>
      </c>
      <c r="F1239" s="424"/>
      <c r="G1239" s="424"/>
      <c r="H1239" s="424"/>
      <c r="I1239" s="33"/>
      <c r="J1239" s="33"/>
    </row>
    <row r="1240" spans="1:10">
      <c r="A1240" s="421" t="s">
        <v>358</v>
      </c>
      <c r="B1240" s="421"/>
      <c r="C1240" s="421"/>
      <c r="D1240" s="421"/>
      <c r="E1240" s="423">
        <v>25000</v>
      </c>
      <c r="F1240" s="424"/>
      <c r="G1240" s="424"/>
      <c r="H1240" s="424"/>
      <c r="I1240" s="33"/>
      <c r="J1240" s="33"/>
    </row>
    <row r="1241" spans="1:10" ht="12.75" customHeight="1">
      <c r="A1241" s="424" t="s">
        <v>144</v>
      </c>
      <c r="B1241" s="424"/>
      <c r="C1241" s="424"/>
      <c r="D1241" s="33"/>
      <c r="E1241" s="423">
        <f>SUM(E1239:E1240)</f>
        <v>50000</v>
      </c>
      <c r="F1241" s="423"/>
      <c r="G1241" s="423"/>
      <c r="H1241" s="423"/>
      <c r="I1241" s="33"/>
      <c r="J1241" s="33"/>
    </row>
    <row r="1242" spans="1:10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</row>
    <row r="1243" spans="1:10">
      <c r="A1243" s="434" t="s">
        <v>359</v>
      </c>
      <c r="B1243" s="434"/>
      <c r="C1243" s="33"/>
      <c r="D1243" s="33"/>
      <c r="E1243" s="33"/>
      <c r="F1243" s="33"/>
      <c r="G1243" s="33"/>
      <c r="H1243" s="33"/>
      <c r="I1243" s="33"/>
      <c r="J1243" s="33"/>
    </row>
    <row r="1244" spans="1:10" ht="27" customHeight="1">
      <c r="A1244" s="33" t="s">
        <v>17</v>
      </c>
      <c r="B1244" s="33"/>
      <c r="C1244" s="435" t="s">
        <v>360</v>
      </c>
      <c r="D1244" s="435"/>
      <c r="E1244" s="435"/>
      <c r="F1244" s="435"/>
      <c r="G1244" s="435"/>
      <c r="H1244" s="435"/>
      <c r="I1244" s="435"/>
      <c r="J1244" s="435"/>
    </row>
    <row r="1245" spans="1:10">
      <c r="A1245" s="33" t="s">
        <v>18</v>
      </c>
      <c r="B1245" s="33"/>
      <c r="C1245" s="48" t="s">
        <v>135</v>
      </c>
      <c r="D1245" s="33"/>
      <c r="E1245" s="33"/>
      <c r="F1245" s="33"/>
      <c r="G1245" s="33"/>
      <c r="H1245" s="33"/>
      <c r="I1245" s="33"/>
      <c r="J1245" s="33"/>
    </row>
    <row r="1246" spans="1:10">
      <c r="A1246" s="33" t="s">
        <v>19</v>
      </c>
      <c r="B1246" s="33"/>
      <c r="C1246" s="48" t="s">
        <v>147</v>
      </c>
      <c r="D1246" s="33"/>
      <c r="E1246" s="33"/>
      <c r="F1246" s="33"/>
      <c r="G1246" s="33"/>
      <c r="H1246" s="33"/>
      <c r="I1246" s="33"/>
      <c r="J1246" s="33"/>
    </row>
    <row r="1247" spans="1:10">
      <c r="A1247" s="33" t="s">
        <v>20</v>
      </c>
      <c r="B1247" s="33"/>
      <c r="C1247" s="42"/>
      <c r="D1247" s="436"/>
      <c r="E1247" s="437"/>
      <c r="F1247" s="437"/>
      <c r="G1247" s="437"/>
      <c r="H1247" s="437"/>
      <c r="I1247" s="437"/>
      <c r="J1247" s="437"/>
    </row>
    <row r="1248" spans="1:10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</row>
    <row r="1249" spans="1:10" ht="27.75" customHeight="1">
      <c r="A1249" s="427" t="s">
        <v>157</v>
      </c>
      <c r="B1249" s="421"/>
      <c r="C1249" s="421"/>
      <c r="D1249" s="421"/>
      <c r="E1249" s="421"/>
      <c r="F1249" s="421"/>
      <c r="G1249" s="421"/>
      <c r="H1249" s="421"/>
      <c r="I1249" s="421"/>
      <c r="J1249" s="421"/>
    </row>
    <row r="1250" spans="1:10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</row>
    <row r="1251" spans="1:10">
      <c r="A1251" s="33" t="s">
        <v>22</v>
      </c>
      <c r="B1251" s="33"/>
      <c r="C1251" s="33"/>
      <c r="D1251" s="33"/>
      <c r="E1251" s="33"/>
      <c r="F1251" s="33"/>
      <c r="G1251" s="33"/>
      <c r="H1251" s="33"/>
      <c r="I1251" s="33"/>
      <c r="J1251" s="33"/>
    </row>
    <row r="1252" spans="1:10">
      <c r="A1252" s="421" t="s">
        <v>158</v>
      </c>
      <c r="B1252" s="421"/>
      <c r="C1252" s="421"/>
      <c r="D1252" s="421"/>
      <c r="E1252" s="421"/>
      <c r="F1252" s="421"/>
      <c r="G1252" s="421"/>
      <c r="H1252" s="421"/>
      <c r="I1252" s="421"/>
      <c r="J1252" s="421"/>
    </row>
    <row r="1253" spans="1:10" ht="28.5" customHeight="1">
      <c r="A1253" s="427" t="s">
        <v>139</v>
      </c>
      <c r="B1253" s="421"/>
      <c r="C1253" s="421"/>
      <c r="D1253" s="421"/>
      <c r="E1253" s="421"/>
      <c r="F1253" s="421"/>
      <c r="G1253" s="421"/>
      <c r="H1253" s="421"/>
      <c r="I1253" s="421"/>
      <c r="J1253" s="421"/>
    </row>
    <row r="1254" spans="1:10">
      <c r="A1254" s="43" t="s">
        <v>15</v>
      </c>
      <c r="B1254" s="33"/>
      <c r="C1254" s="33"/>
      <c r="D1254" s="33"/>
      <c r="E1254" s="33"/>
      <c r="F1254" s="33"/>
      <c r="G1254" s="33"/>
      <c r="H1254" s="33"/>
      <c r="I1254" s="33"/>
      <c r="J1254" s="33"/>
    </row>
    <row r="1255" spans="1:10">
      <c r="A1255" s="422" t="s">
        <v>151</v>
      </c>
      <c r="B1255" s="422"/>
      <c r="C1255" s="422"/>
      <c r="D1255" s="33"/>
      <c r="E1255" s="423">
        <v>50000</v>
      </c>
      <c r="F1255" s="424"/>
      <c r="G1255" s="424"/>
      <c r="H1255" s="424"/>
      <c r="I1255" s="33"/>
      <c r="J1255" s="33"/>
    </row>
    <row r="1256" spans="1:10">
      <c r="A1256" s="421" t="s">
        <v>352</v>
      </c>
      <c r="B1256" s="421"/>
      <c r="C1256" s="421"/>
      <c r="D1256" s="421"/>
      <c r="E1256" s="423">
        <v>50000</v>
      </c>
      <c r="F1256" s="424"/>
      <c r="G1256" s="424"/>
      <c r="H1256" s="424"/>
      <c r="I1256" s="33"/>
      <c r="J1256" s="33"/>
    </row>
    <row r="1257" spans="1:10">
      <c r="A1257" s="424" t="s">
        <v>144</v>
      </c>
      <c r="B1257" s="424"/>
      <c r="C1257" s="424"/>
      <c r="D1257" s="33"/>
      <c r="E1257" s="423">
        <f>E1255+E1256</f>
        <v>100000</v>
      </c>
      <c r="F1257" s="423"/>
      <c r="G1257" s="423"/>
      <c r="H1257" s="423"/>
      <c r="I1257" s="33"/>
      <c r="J1257" s="33"/>
    </row>
    <row r="1258" spans="1:10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</row>
    <row r="1259" spans="1:10">
      <c r="A1259" s="434" t="s">
        <v>361</v>
      </c>
      <c r="B1259" s="434"/>
      <c r="C1259" s="33"/>
      <c r="D1259" s="33"/>
      <c r="E1259" s="33"/>
      <c r="F1259" s="33"/>
      <c r="G1259" s="33"/>
      <c r="H1259" s="33"/>
      <c r="I1259" s="33"/>
      <c r="J1259" s="33"/>
    </row>
    <row r="1260" spans="1:10" ht="28.5" customHeight="1">
      <c r="A1260" s="33" t="s">
        <v>17</v>
      </c>
      <c r="B1260" s="33"/>
      <c r="C1260" s="435" t="s">
        <v>362</v>
      </c>
      <c r="D1260" s="435"/>
      <c r="E1260" s="435"/>
      <c r="F1260" s="435"/>
      <c r="G1260" s="435"/>
      <c r="H1260" s="435"/>
      <c r="I1260" s="435"/>
      <c r="J1260" s="435"/>
    </row>
    <row r="1261" spans="1:10">
      <c r="A1261" s="33" t="s">
        <v>18</v>
      </c>
      <c r="B1261" s="33"/>
      <c r="C1261" s="48" t="s">
        <v>135</v>
      </c>
      <c r="D1261" s="33"/>
      <c r="E1261" s="33"/>
      <c r="F1261" s="33"/>
      <c r="G1261" s="33"/>
      <c r="H1261" s="33"/>
      <c r="I1261" s="33"/>
      <c r="J1261" s="33"/>
    </row>
    <row r="1262" spans="1:10">
      <c r="A1262" s="33" t="s">
        <v>19</v>
      </c>
      <c r="B1262" s="33"/>
      <c r="C1262" s="48" t="s">
        <v>165</v>
      </c>
      <c r="D1262" s="33"/>
      <c r="E1262" s="33"/>
      <c r="F1262" s="33"/>
      <c r="G1262" s="33"/>
      <c r="H1262" s="33"/>
      <c r="I1262" s="33"/>
      <c r="J1262" s="33"/>
    </row>
    <row r="1263" spans="1:10" ht="24" customHeight="1">
      <c r="A1263" s="33" t="s">
        <v>20</v>
      </c>
      <c r="B1263" s="33"/>
      <c r="C1263" s="42"/>
      <c r="D1263" s="436"/>
      <c r="E1263" s="437"/>
      <c r="F1263" s="437"/>
      <c r="G1263" s="437"/>
      <c r="H1263" s="437"/>
      <c r="I1263" s="437"/>
      <c r="J1263" s="437"/>
    </row>
    <row r="1264" spans="1:10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</row>
    <row r="1265" spans="1:10" ht="12.75" customHeight="1">
      <c r="A1265" s="427" t="s">
        <v>157</v>
      </c>
      <c r="B1265" s="421"/>
      <c r="C1265" s="421"/>
      <c r="D1265" s="421"/>
      <c r="E1265" s="421"/>
      <c r="F1265" s="421"/>
      <c r="G1265" s="421"/>
      <c r="H1265" s="421"/>
      <c r="I1265" s="421"/>
      <c r="J1265" s="421"/>
    </row>
    <row r="1266" spans="1:10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</row>
    <row r="1267" spans="1:10">
      <c r="A1267" s="33" t="s">
        <v>22</v>
      </c>
      <c r="B1267" s="33"/>
      <c r="C1267" s="33"/>
      <c r="D1267" s="33"/>
      <c r="E1267" s="33"/>
      <c r="F1267" s="33"/>
      <c r="G1267" s="33"/>
      <c r="H1267" s="33"/>
      <c r="I1267" s="33"/>
      <c r="J1267" s="33"/>
    </row>
    <row r="1268" spans="1:10">
      <c r="A1268" s="421" t="s">
        <v>158</v>
      </c>
      <c r="B1268" s="421"/>
      <c r="C1268" s="421"/>
      <c r="D1268" s="421"/>
      <c r="E1268" s="421"/>
      <c r="F1268" s="421"/>
      <c r="G1268" s="421"/>
      <c r="H1268" s="421"/>
      <c r="I1268" s="421"/>
      <c r="J1268" s="421"/>
    </row>
    <row r="1269" spans="1:10" ht="12.75" customHeight="1">
      <c r="A1269" s="427" t="s">
        <v>139</v>
      </c>
      <c r="B1269" s="421"/>
      <c r="C1269" s="421"/>
      <c r="D1269" s="421"/>
      <c r="E1269" s="421"/>
      <c r="F1269" s="421"/>
      <c r="G1269" s="421"/>
      <c r="H1269" s="421"/>
      <c r="I1269" s="421"/>
      <c r="J1269" s="421"/>
    </row>
    <row r="1270" spans="1:10">
      <c r="A1270" s="43" t="s">
        <v>15</v>
      </c>
      <c r="B1270" s="33"/>
      <c r="C1270" s="33"/>
      <c r="D1270" s="33"/>
      <c r="E1270" s="33"/>
      <c r="F1270" s="33"/>
      <c r="G1270" s="33"/>
      <c r="H1270" s="33"/>
      <c r="I1270" s="33"/>
      <c r="J1270" s="33"/>
    </row>
    <row r="1271" spans="1:10">
      <c r="A1271" s="422" t="s">
        <v>151</v>
      </c>
      <c r="B1271" s="422"/>
      <c r="C1271" s="422"/>
      <c r="D1271" s="33"/>
      <c r="E1271" s="423">
        <v>50000</v>
      </c>
      <c r="F1271" s="424"/>
      <c r="G1271" s="424"/>
      <c r="H1271" s="424"/>
      <c r="I1271" s="33"/>
      <c r="J1271" s="33"/>
    </row>
    <row r="1272" spans="1:10">
      <c r="A1272" s="421" t="s">
        <v>352</v>
      </c>
      <c r="B1272" s="421"/>
      <c r="C1272" s="421"/>
      <c r="D1272" s="421"/>
      <c r="E1272" s="423">
        <v>50000</v>
      </c>
      <c r="F1272" s="424"/>
      <c r="G1272" s="424"/>
      <c r="H1272" s="424"/>
      <c r="I1272" s="33"/>
      <c r="J1272" s="33"/>
    </row>
    <row r="1273" spans="1:10">
      <c r="A1273" s="424" t="s">
        <v>144</v>
      </c>
      <c r="B1273" s="424"/>
      <c r="C1273" s="424"/>
      <c r="D1273" s="33"/>
      <c r="E1273" s="423">
        <f>E1271+E1272</f>
        <v>100000</v>
      </c>
      <c r="F1273" s="423"/>
      <c r="G1273" s="423"/>
      <c r="H1273" s="423"/>
      <c r="I1273" s="33"/>
      <c r="J1273" s="33"/>
    </row>
    <row r="1274" spans="1:10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</row>
    <row r="1275" spans="1:10">
      <c r="A1275" s="434" t="s">
        <v>363</v>
      </c>
      <c r="B1275" s="434"/>
      <c r="C1275" s="33"/>
      <c r="D1275" s="33"/>
      <c r="E1275" s="33"/>
      <c r="F1275" s="33"/>
      <c r="G1275" s="33"/>
      <c r="H1275" s="33"/>
      <c r="I1275" s="33"/>
      <c r="J1275" s="33"/>
    </row>
    <row r="1276" spans="1:10" ht="27.75" customHeight="1">
      <c r="A1276" s="33" t="s">
        <v>17</v>
      </c>
      <c r="B1276" s="33"/>
      <c r="C1276" s="435" t="s">
        <v>126</v>
      </c>
      <c r="D1276" s="435"/>
      <c r="E1276" s="435"/>
      <c r="F1276" s="435"/>
      <c r="G1276" s="435"/>
      <c r="H1276" s="435"/>
      <c r="I1276" s="435"/>
      <c r="J1276" s="435"/>
    </row>
    <row r="1277" spans="1:10">
      <c r="A1277" s="33" t="s">
        <v>18</v>
      </c>
      <c r="B1277" s="33"/>
      <c r="C1277" s="48" t="s">
        <v>232</v>
      </c>
      <c r="D1277" s="33"/>
      <c r="E1277" s="33"/>
      <c r="F1277" s="33"/>
      <c r="G1277" s="33"/>
      <c r="H1277" s="33"/>
      <c r="I1277" s="33"/>
      <c r="J1277" s="33"/>
    </row>
    <row r="1278" spans="1:10">
      <c r="A1278" s="33" t="s">
        <v>19</v>
      </c>
      <c r="B1278" s="33"/>
      <c r="C1278" s="48" t="s">
        <v>173</v>
      </c>
      <c r="D1278" s="33"/>
      <c r="E1278" s="33"/>
      <c r="F1278" s="33"/>
      <c r="G1278" s="33"/>
      <c r="H1278" s="33"/>
      <c r="I1278" s="33"/>
      <c r="J1278" s="33"/>
    </row>
    <row r="1279" spans="1:10" ht="20.25" customHeight="1">
      <c r="A1279" s="33" t="s">
        <v>20</v>
      </c>
      <c r="B1279" s="33"/>
      <c r="C1279" s="42"/>
      <c r="D1279" s="436"/>
      <c r="E1279" s="437"/>
      <c r="F1279" s="437"/>
      <c r="G1279" s="437"/>
      <c r="H1279" s="437"/>
      <c r="I1279" s="437"/>
      <c r="J1279" s="437"/>
    </row>
    <row r="1280" spans="1:10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</row>
    <row r="1281" spans="1:10" ht="12.75" customHeight="1">
      <c r="A1281" s="427" t="s">
        <v>157</v>
      </c>
      <c r="B1281" s="421"/>
      <c r="C1281" s="421"/>
      <c r="D1281" s="421"/>
      <c r="E1281" s="421"/>
      <c r="F1281" s="421"/>
      <c r="G1281" s="421"/>
      <c r="H1281" s="421"/>
      <c r="I1281" s="421"/>
      <c r="J1281" s="421"/>
    </row>
    <row r="1282" spans="1:10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</row>
    <row r="1283" spans="1:10">
      <c r="A1283" s="33" t="s">
        <v>22</v>
      </c>
      <c r="B1283" s="33"/>
      <c r="C1283" s="33"/>
      <c r="D1283" s="33"/>
      <c r="E1283" s="33"/>
      <c r="F1283" s="33"/>
      <c r="G1283" s="33"/>
      <c r="H1283" s="33"/>
      <c r="I1283" s="33"/>
      <c r="J1283" s="33"/>
    </row>
    <row r="1284" spans="1:10">
      <c r="A1284" s="421" t="s">
        <v>158</v>
      </c>
      <c r="B1284" s="421"/>
      <c r="C1284" s="421"/>
      <c r="D1284" s="421"/>
      <c r="E1284" s="421"/>
      <c r="F1284" s="421"/>
      <c r="G1284" s="421"/>
      <c r="H1284" s="421"/>
      <c r="I1284" s="421"/>
      <c r="J1284" s="421"/>
    </row>
    <row r="1285" spans="1:10" ht="12.75" customHeight="1">
      <c r="A1285" s="427" t="s">
        <v>139</v>
      </c>
      <c r="B1285" s="421"/>
      <c r="C1285" s="421"/>
      <c r="D1285" s="421"/>
      <c r="E1285" s="421"/>
      <c r="F1285" s="421"/>
      <c r="G1285" s="421"/>
      <c r="H1285" s="421"/>
      <c r="I1285" s="421"/>
      <c r="J1285" s="421"/>
    </row>
    <row r="1286" spans="1:10">
      <c r="A1286" s="43" t="s">
        <v>15</v>
      </c>
      <c r="B1286" s="33"/>
      <c r="C1286" s="33"/>
      <c r="D1286" s="33"/>
      <c r="E1286" s="33"/>
      <c r="F1286" s="33"/>
      <c r="G1286" s="33"/>
      <c r="H1286" s="33"/>
      <c r="I1286" s="33"/>
      <c r="J1286" s="33"/>
    </row>
    <row r="1287" spans="1:10">
      <c r="A1287" s="422" t="s">
        <v>151</v>
      </c>
      <c r="B1287" s="422"/>
      <c r="C1287" s="422"/>
      <c r="D1287" s="33"/>
      <c r="E1287" s="423">
        <v>75000</v>
      </c>
      <c r="F1287" s="424"/>
      <c r="G1287" s="424"/>
      <c r="H1287" s="424"/>
      <c r="I1287" s="33"/>
      <c r="J1287" s="33"/>
    </row>
    <row r="1288" spans="1:10">
      <c r="A1288" s="421" t="s">
        <v>352</v>
      </c>
      <c r="B1288" s="421"/>
      <c r="C1288" s="421"/>
      <c r="D1288" s="421"/>
      <c r="E1288" s="423">
        <v>75000</v>
      </c>
      <c r="F1288" s="424"/>
      <c r="G1288" s="424"/>
      <c r="H1288" s="424"/>
      <c r="I1288" s="33"/>
      <c r="J1288" s="33"/>
    </row>
    <row r="1289" spans="1:10">
      <c r="A1289" s="424" t="s">
        <v>144</v>
      </c>
      <c r="B1289" s="424"/>
      <c r="C1289" s="424"/>
      <c r="D1289" s="33"/>
      <c r="E1289" s="423">
        <f>E1287+E1288</f>
        <v>150000</v>
      </c>
      <c r="F1289" s="423"/>
      <c r="G1289" s="423"/>
      <c r="H1289" s="423"/>
      <c r="I1289" s="33"/>
      <c r="J1289" s="33"/>
    </row>
    <row r="1290" spans="1:10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</row>
    <row r="1291" spans="1:10">
      <c r="A1291" s="434" t="s">
        <v>364</v>
      </c>
      <c r="B1291" s="434"/>
      <c r="C1291" s="33"/>
      <c r="D1291" s="33"/>
      <c r="E1291" s="33"/>
      <c r="F1291" s="33"/>
      <c r="G1291" s="33"/>
      <c r="H1291" s="33"/>
      <c r="I1291" s="33"/>
      <c r="J1291" s="33"/>
    </row>
    <row r="1292" spans="1:10" ht="27.75" customHeight="1">
      <c r="A1292" s="33" t="s">
        <v>17</v>
      </c>
      <c r="B1292" s="33"/>
      <c r="C1292" s="435" t="s">
        <v>127</v>
      </c>
      <c r="D1292" s="421"/>
      <c r="E1292" s="421"/>
      <c r="F1292" s="421"/>
      <c r="G1292" s="421"/>
      <c r="H1292" s="421"/>
      <c r="I1292" s="421"/>
      <c r="J1292" s="421"/>
    </row>
    <row r="1293" spans="1:10">
      <c r="A1293" s="33" t="s">
        <v>18</v>
      </c>
      <c r="B1293" s="33"/>
      <c r="C1293" s="48" t="s">
        <v>135</v>
      </c>
      <c r="D1293" s="33"/>
      <c r="E1293" s="33"/>
      <c r="F1293" s="33"/>
      <c r="G1293" s="33"/>
      <c r="H1293" s="33"/>
      <c r="I1293" s="33"/>
      <c r="J1293" s="33"/>
    </row>
    <row r="1294" spans="1:10">
      <c r="A1294" s="33" t="s">
        <v>19</v>
      </c>
      <c r="B1294" s="33"/>
      <c r="C1294" s="48" t="s">
        <v>321</v>
      </c>
      <c r="D1294" s="33"/>
      <c r="E1294" s="33"/>
      <c r="F1294" s="33"/>
      <c r="G1294" s="33"/>
      <c r="H1294" s="33"/>
      <c r="I1294" s="33"/>
      <c r="J1294" s="33"/>
    </row>
    <row r="1295" spans="1:10" ht="27.75" customHeight="1">
      <c r="A1295" s="33" t="s">
        <v>20</v>
      </c>
      <c r="B1295" s="33"/>
      <c r="C1295" s="33"/>
      <c r="D1295" s="427" t="s">
        <v>374</v>
      </c>
      <c r="E1295" s="427"/>
      <c r="F1295" s="427"/>
      <c r="G1295" s="427"/>
      <c r="H1295" s="427"/>
      <c r="I1295" s="427"/>
      <c r="J1295" s="427"/>
    </row>
    <row r="1296" spans="1:10">
      <c r="A1296" s="33"/>
      <c r="B1296" s="33"/>
      <c r="C1296" s="33"/>
      <c r="D1296" s="33"/>
      <c r="E1296" s="33"/>
      <c r="F1296" s="33"/>
      <c r="G1296" s="33"/>
      <c r="H1296" s="33"/>
      <c r="I1296" s="33"/>
      <c r="J1296" s="33"/>
    </row>
    <row r="1297" spans="1:10" ht="27.75" customHeight="1">
      <c r="A1297" s="424" t="s">
        <v>21</v>
      </c>
      <c r="B1297" s="424"/>
      <c r="C1297" s="424"/>
      <c r="D1297" s="424"/>
      <c r="E1297" s="424"/>
      <c r="F1297" s="427" t="s">
        <v>365</v>
      </c>
      <c r="G1297" s="427"/>
      <c r="H1297" s="427"/>
      <c r="I1297" s="427"/>
      <c r="J1297" s="427"/>
    </row>
    <row r="1298" spans="1:10">
      <c r="A1298" s="33"/>
      <c r="B1298" s="33"/>
      <c r="C1298" s="33"/>
      <c r="D1298" s="33"/>
      <c r="E1298" s="52"/>
      <c r="F1298" s="52"/>
      <c r="G1298" s="52"/>
      <c r="H1298" s="52"/>
      <c r="I1298" s="52"/>
      <c r="J1298" s="52"/>
    </row>
    <row r="1299" spans="1:10">
      <c r="A1299" s="33" t="s">
        <v>22</v>
      </c>
      <c r="B1299" s="33"/>
      <c r="C1299" s="33"/>
      <c r="D1299" s="33"/>
      <c r="E1299" s="33"/>
      <c r="F1299" s="33"/>
      <c r="G1299" s="33"/>
      <c r="H1299" s="33"/>
      <c r="I1299" s="33"/>
      <c r="J1299" s="33"/>
    </row>
    <row r="1300" spans="1:10">
      <c r="A1300" s="427" t="s">
        <v>306</v>
      </c>
      <c r="B1300" s="421"/>
      <c r="C1300" s="421"/>
      <c r="D1300" s="421"/>
      <c r="E1300" s="421"/>
      <c r="F1300" s="421"/>
      <c r="G1300" s="421"/>
      <c r="H1300" s="421"/>
      <c r="I1300" s="421"/>
      <c r="J1300" s="33"/>
    </row>
    <row r="1301" spans="1:10">
      <c r="A1301" s="43" t="s">
        <v>15</v>
      </c>
      <c r="B1301" s="33"/>
      <c r="C1301" s="33"/>
      <c r="D1301" s="33"/>
      <c r="E1301" s="33"/>
      <c r="F1301" s="33"/>
      <c r="G1301" s="33"/>
      <c r="H1301" s="33"/>
      <c r="I1301" s="33"/>
      <c r="J1301" s="33"/>
    </row>
    <row r="1302" spans="1:10">
      <c r="A1302" s="422" t="s">
        <v>151</v>
      </c>
      <c r="B1302" s="422"/>
      <c r="C1302" s="422"/>
      <c r="D1302" s="33"/>
      <c r="E1302" s="423">
        <v>800000</v>
      </c>
      <c r="F1302" s="424"/>
      <c r="G1302" s="424"/>
      <c r="H1302" s="424"/>
      <c r="I1302" s="39"/>
      <c r="J1302" s="39"/>
    </row>
    <row r="1303" spans="1:10">
      <c r="A1303" s="424" t="s">
        <v>144</v>
      </c>
      <c r="B1303" s="424"/>
      <c r="C1303" s="424"/>
      <c r="D1303" s="33"/>
      <c r="E1303" s="423">
        <f>SUM(E1302:E1302)</f>
        <v>800000</v>
      </c>
      <c r="F1303" s="423"/>
      <c r="G1303" s="423"/>
      <c r="H1303" s="423"/>
      <c r="I1303" s="39"/>
      <c r="J1303" s="39"/>
    </row>
    <row r="1304" spans="1:10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</row>
    <row r="1305" spans="1:10">
      <c r="A1305" s="434" t="s">
        <v>366</v>
      </c>
      <c r="B1305" s="434"/>
      <c r="C1305" s="33"/>
      <c r="D1305" s="33"/>
      <c r="E1305" s="33"/>
      <c r="F1305" s="33"/>
      <c r="G1305" s="33"/>
      <c r="H1305" s="33"/>
      <c r="I1305" s="33"/>
      <c r="J1305" s="33"/>
    </row>
    <row r="1306" spans="1:10">
      <c r="A1306" s="33" t="s">
        <v>17</v>
      </c>
      <c r="B1306" s="33"/>
      <c r="C1306" s="435" t="s">
        <v>128</v>
      </c>
      <c r="D1306" s="421"/>
      <c r="E1306" s="421"/>
      <c r="F1306" s="421"/>
      <c r="G1306" s="421"/>
      <c r="H1306" s="421"/>
      <c r="I1306" s="421"/>
      <c r="J1306" s="421"/>
    </row>
    <row r="1307" spans="1:10">
      <c r="A1307" s="33" t="s">
        <v>18</v>
      </c>
      <c r="B1307" s="33"/>
      <c r="C1307" s="48" t="s">
        <v>135</v>
      </c>
      <c r="D1307" s="33"/>
      <c r="E1307" s="33"/>
      <c r="F1307" s="33"/>
      <c r="G1307" s="33"/>
      <c r="H1307" s="33"/>
      <c r="I1307" s="33"/>
      <c r="J1307" s="33"/>
    </row>
    <row r="1308" spans="1:10">
      <c r="A1308" s="33" t="s">
        <v>19</v>
      </c>
      <c r="B1308" s="33"/>
      <c r="C1308" s="48" t="s">
        <v>166</v>
      </c>
      <c r="D1308" s="33"/>
      <c r="E1308" s="33"/>
      <c r="F1308" s="33"/>
      <c r="G1308" s="33"/>
      <c r="H1308" s="33"/>
      <c r="I1308" s="33"/>
      <c r="J1308" s="33"/>
    </row>
    <row r="1309" spans="1:10" ht="12.75" customHeight="1">
      <c r="A1309" s="33" t="s">
        <v>20</v>
      </c>
      <c r="B1309" s="33"/>
      <c r="C1309" s="33"/>
      <c r="D1309" s="436" t="s">
        <v>367</v>
      </c>
      <c r="E1309" s="427"/>
      <c r="F1309" s="427"/>
      <c r="G1309" s="427"/>
      <c r="H1309" s="427"/>
      <c r="I1309" s="427"/>
      <c r="J1309" s="427"/>
    </row>
    <row r="1310" spans="1:10">
      <c r="A1310" s="33"/>
      <c r="B1310" s="33"/>
      <c r="C1310" s="33"/>
      <c r="D1310" s="33"/>
      <c r="E1310" s="33"/>
      <c r="F1310" s="33"/>
      <c r="G1310" s="33"/>
      <c r="H1310" s="33"/>
      <c r="I1310" s="33"/>
      <c r="J1310" s="33"/>
    </row>
    <row r="1311" spans="1:10" ht="24" customHeight="1">
      <c r="A1311" s="427" t="s">
        <v>157</v>
      </c>
      <c r="B1311" s="427"/>
      <c r="C1311" s="427"/>
      <c r="D1311" s="427"/>
      <c r="E1311" s="427"/>
      <c r="F1311" s="427"/>
      <c r="G1311" s="427"/>
      <c r="H1311" s="427"/>
      <c r="I1311" s="427"/>
      <c r="J1311" s="427"/>
    </row>
    <row r="1312" spans="1:10">
      <c r="A1312" s="33"/>
      <c r="B1312" s="33"/>
      <c r="C1312" s="33"/>
      <c r="D1312" s="33"/>
      <c r="E1312" s="33"/>
      <c r="F1312" s="33"/>
      <c r="G1312" s="33"/>
      <c r="H1312" s="33"/>
      <c r="I1312" s="33"/>
      <c r="J1312" s="33"/>
    </row>
    <row r="1313" spans="1:10">
      <c r="A1313" s="33" t="s">
        <v>22</v>
      </c>
      <c r="B1313" s="33"/>
      <c r="C1313" s="33"/>
      <c r="D1313" s="33"/>
      <c r="E1313" s="33"/>
      <c r="F1313" s="33"/>
      <c r="G1313" s="33"/>
      <c r="H1313" s="33"/>
      <c r="I1313" s="33"/>
      <c r="J1313" s="33"/>
    </row>
    <row r="1314" spans="1:10">
      <c r="A1314" s="53" t="s">
        <v>306</v>
      </c>
      <c r="B1314" s="53"/>
      <c r="C1314" s="53"/>
      <c r="D1314" s="53"/>
      <c r="E1314" s="53"/>
      <c r="F1314" s="53"/>
      <c r="G1314" s="53"/>
      <c r="H1314" s="53"/>
      <c r="I1314" s="53"/>
      <c r="J1314" s="53"/>
    </row>
    <row r="1315" spans="1:10">
      <c r="A1315" s="43" t="s">
        <v>15</v>
      </c>
      <c r="B1315" s="33"/>
      <c r="C1315" s="33"/>
      <c r="D1315" s="33"/>
      <c r="E1315" s="33"/>
      <c r="F1315" s="33"/>
      <c r="G1315" s="33"/>
      <c r="H1315" s="33"/>
      <c r="I1315" s="33"/>
      <c r="J1315" s="33"/>
    </row>
    <row r="1316" spans="1:10">
      <c r="A1316" s="422" t="s">
        <v>151</v>
      </c>
      <c r="B1316" s="422"/>
      <c r="C1316" s="422"/>
      <c r="D1316" s="33"/>
      <c r="E1316" s="423">
        <v>100000</v>
      </c>
      <c r="F1316" s="424"/>
      <c r="G1316" s="424"/>
      <c r="H1316" s="424"/>
      <c r="I1316" s="33"/>
      <c r="J1316" s="33"/>
    </row>
    <row r="1317" spans="1:10">
      <c r="A1317" s="424" t="s">
        <v>144</v>
      </c>
      <c r="B1317" s="424"/>
      <c r="C1317" s="424"/>
      <c r="D1317" s="33"/>
      <c r="E1317" s="423">
        <v>100000</v>
      </c>
      <c r="F1317" s="423"/>
      <c r="G1317" s="423"/>
      <c r="H1317" s="423"/>
      <c r="I1317" s="33"/>
      <c r="J1317" s="33"/>
    </row>
    <row r="1319" spans="1:10">
      <c r="A1319" s="434" t="s">
        <v>368</v>
      </c>
      <c r="B1319" s="434"/>
      <c r="C1319" s="33"/>
      <c r="D1319" s="33"/>
      <c r="E1319" s="33"/>
      <c r="F1319" s="33"/>
      <c r="G1319" s="33"/>
      <c r="H1319" s="33"/>
      <c r="I1319" s="33"/>
      <c r="J1319" s="33"/>
    </row>
    <row r="1320" spans="1:10">
      <c r="A1320" s="33" t="s">
        <v>17</v>
      </c>
      <c r="B1320" s="33"/>
      <c r="C1320" s="435" t="s">
        <v>129</v>
      </c>
      <c r="D1320" s="421"/>
      <c r="E1320" s="421"/>
      <c r="F1320" s="421"/>
      <c r="G1320" s="421"/>
      <c r="H1320" s="421"/>
      <c r="I1320" s="421"/>
      <c r="J1320" s="421"/>
    </row>
    <row r="1321" spans="1:10">
      <c r="A1321" s="33" t="s">
        <v>18</v>
      </c>
      <c r="B1321" s="33"/>
      <c r="C1321" s="48" t="s">
        <v>135</v>
      </c>
      <c r="D1321" s="33"/>
      <c r="E1321" s="33"/>
      <c r="F1321" s="33"/>
      <c r="G1321" s="33"/>
      <c r="H1321" s="33"/>
      <c r="I1321" s="33"/>
      <c r="J1321" s="33"/>
    </row>
    <row r="1322" spans="1:10">
      <c r="A1322" s="33" t="s">
        <v>19</v>
      </c>
      <c r="B1322" s="33"/>
      <c r="C1322" s="48" t="s">
        <v>166</v>
      </c>
      <c r="D1322" s="33"/>
      <c r="E1322" s="33"/>
      <c r="F1322" s="33"/>
      <c r="G1322" s="33"/>
      <c r="H1322" s="33"/>
      <c r="I1322" s="33"/>
      <c r="J1322" s="33"/>
    </row>
    <row r="1323" spans="1:10">
      <c r="A1323" s="33" t="s">
        <v>20</v>
      </c>
      <c r="B1323" s="33"/>
      <c r="C1323" s="33"/>
      <c r="D1323" s="436" t="s">
        <v>369</v>
      </c>
      <c r="E1323" s="427"/>
      <c r="F1323" s="427"/>
      <c r="G1323" s="427"/>
      <c r="H1323" s="427"/>
      <c r="I1323" s="427"/>
      <c r="J1323" s="427"/>
    </row>
    <row r="1324" spans="1:10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</row>
    <row r="1325" spans="1:10" ht="33" customHeight="1">
      <c r="A1325" s="427" t="s">
        <v>370</v>
      </c>
      <c r="B1325" s="427"/>
      <c r="C1325" s="427"/>
      <c r="D1325" s="427"/>
      <c r="E1325" s="427"/>
      <c r="F1325" s="427"/>
      <c r="G1325" s="427"/>
      <c r="H1325" s="427"/>
      <c r="I1325" s="427"/>
      <c r="J1325" s="427"/>
    </row>
    <row r="1326" spans="1:10">
      <c r="A1326" s="33"/>
      <c r="B1326" s="33"/>
      <c r="C1326" s="33"/>
      <c r="D1326" s="33"/>
      <c r="E1326" s="33"/>
      <c r="F1326" s="33"/>
      <c r="G1326" s="33"/>
      <c r="H1326" s="33"/>
      <c r="I1326" s="33"/>
      <c r="J1326" s="33"/>
    </row>
    <row r="1327" spans="1:10">
      <c r="A1327" s="33" t="s">
        <v>22</v>
      </c>
      <c r="B1327" s="33"/>
      <c r="C1327" s="33"/>
      <c r="D1327" s="33"/>
      <c r="E1327" s="33"/>
      <c r="F1327" s="33"/>
      <c r="G1327" s="33"/>
      <c r="H1327" s="33"/>
      <c r="I1327" s="33"/>
      <c r="J1327" s="33"/>
    </row>
    <row r="1328" spans="1:10">
      <c r="A1328" s="53" t="s">
        <v>306</v>
      </c>
      <c r="B1328" s="53"/>
      <c r="C1328" s="53"/>
      <c r="D1328" s="53"/>
      <c r="E1328" s="53"/>
      <c r="F1328" s="53"/>
      <c r="G1328" s="53"/>
      <c r="H1328" s="53"/>
      <c r="I1328" s="53"/>
      <c r="J1328" s="53"/>
    </row>
    <row r="1329" spans="1:10">
      <c r="A1329" s="43" t="s">
        <v>15</v>
      </c>
      <c r="B1329" s="33"/>
      <c r="C1329" s="33"/>
      <c r="D1329" s="33"/>
      <c r="E1329" s="33"/>
      <c r="F1329" s="33"/>
      <c r="G1329" s="33"/>
      <c r="H1329" s="33"/>
      <c r="I1329" s="33"/>
      <c r="J1329" s="33"/>
    </row>
    <row r="1330" spans="1:10">
      <c r="A1330" s="422" t="s">
        <v>151</v>
      </c>
      <c r="B1330" s="422"/>
      <c r="C1330" s="422"/>
      <c r="D1330" s="33"/>
      <c r="E1330" s="423">
        <v>373163.24</v>
      </c>
      <c r="F1330" s="424"/>
      <c r="G1330" s="424"/>
      <c r="H1330" s="424"/>
      <c r="I1330" s="39"/>
      <c r="J1330" s="39"/>
    </row>
    <row r="1331" spans="1:10">
      <c r="A1331" s="422" t="s">
        <v>371</v>
      </c>
      <c r="B1331" s="422"/>
      <c r="C1331" s="422"/>
      <c r="D1331" s="33"/>
      <c r="E1331" s="423">
        <v>2114591.64</v>
      </c>
      <c r="F1331" s="424"/>
      <c r="G1331" s="424"/>
      <c r="H1331" s="424"/>
      <c r="I1331" s="39"/>
      <c r="J1331" s="39"/>
    </row>
    <row r="1332" spans="1:10">
      <c r="A1332" s="424" t="s">
        <v>144</v>
      </c>
      <c r="B1332" s="424"/>
      <c r="C1332" s="424"/>
      <c r="D1332" s="33"/>
      <c r="E1332" s="423">
        <f>E1330+E1331</f>
        <v>2487754.88</v>
      </c>
      <c r="F1332" s="423"/>
      <c r="G1332" s="423"/>
      <c r="H1332" s="423"/>
      <c r="I1332" s="39"/>
      <c r="J1332" s="39"/>
    </row>
    <row r="1344" spans="1:10">
      <c r="A1344" s="442" t="s">
        <v>6</v>
      </c>
      <c r="B1344" s="442"/>
      <c r="C1344" s="442"/>
      <c r="E1344" s="442" t="s">
        <v>8</v>
      </c>
      <c r="F1344" s="442"/>
      <c r="G1344" s="442"/>
      <c r="H1344" s="9"/>
      <c r="I1344" s="442" t="s">
        <v>8</v>
      </c>
      <c r="J1344" s="442"/>
    </row>
    <row r="1345" spans="1:10">
      <c r="A1345" s="441" t="s">
        <v>7</v>
      </c>
      <c r="B1345" s="441"/>
      <c r="C1345" s="441"/>
      <c r="E1345" s="441" t="s">
        <v>9</v>
      </c>
      <c r="F1345" s="441"/>
      <c r="G1345" s="441"/>
      <c r="H1345" s="11"/>
      <c r="I1345" s="441" t="s">
        <v>10</v>
      </c>
      <c r="J1345" s="441"/>
    </row>
    <row r="1348" spans="1:10" ht="15" customHeight="1">
      <c r="A1348" s="10" t="s">
        <v>3</v>
      </c>
      <c r="B1348" s="12">
        <v>750</v>
      </c>
      <c r="C1348" s="10" t="s">
        <v>4</v>
      </c>
      <c r="D1348" s="440" t="s">
        <v>50</v>
      </c>
      <c r="E1348" s="440"/>
      <c r="F1348" s="440"/>
      <c r="G1348" s="440"/>
      <c r="H1348" s="10"/>
      <c r="I1348" s="10"/>
      <c r="J1348" s="10"/>
    </row>
    <row r="1349" spans="1:10" ht="15" customHeight="1">
      <c r="A1349" s="10" t="s">
        <v>5</v>
      </c>
      <c r="B1349" s="12">
        <v>75020</v>
      </c>
      <c r="C1349" s="10" t="s">
        <v>4</v>
      </c>
      <c r="D1349" s="440" t="s">
        <v>51</v>
      </c>
      <c r="E1349" s="440"/>
      <c r="F1349" s="440"/>
      <c r="G1349" s="440"/>
      <c r="H1349" s="10"/>
      <c r="I1349" s="10"/>
      <c r="J1349" s="10"/>
    </row>
    <row r="1350" spans="1:10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</row>
    <row r="1352" spans="1:10">
      <c r="A1352" s="449" t="s">
        <v>13</v>
      </c>
      <c r="B1352" s="449"/>
      <c r="C1352" s="449"/>
      <c r="D1352" s="449"/>
      <c r="E1352" s="449"/>
      <c r="F1352" s="449"/>
      <c r="G1352" s="449"/>
      <c r="H1352" s="9"/>
    </row>
    <row r="1353" spans="1:10">
      <c r="A1353" s="13"/>
      <c r="B1353" s="13"/>
      <c r="C1353" s="13"/>
      <c r="D1353" s="13"/>
      <c r="E1353" s="13"/>
      <c r="F1353" s="13"/>
      <c r="G1353" s="13"/>
      <c r="H1353" s="9"/>
    </row>
    <row r="1354" spans="1:10" ht="24" customHeight="1">
      <c r="A1354" s="2" t="s">
        <v>372</v>
      </c>
      <c r="C1354" s="445" t="s">
        <v>375</v>
      </c>
      <c r="D1354" s="445"/>
      <c r="E1354" s="445"/>
      <c r="F1354" s="445"/>
      <c r="G1354" s="445"/>
      <c r="H1354" s="445"/>
      <c r="I1354" s="445"/>
      <c r="J1354" s="445"/>
    </row>
    <row r="1355" spans="1:10">
      <c r="A1355" t="s">
        <v>17</v>
      </c>
    </row>
    <row r="1356" spans="1:10">
      <c r="A1356" t="s">
        <v>18</v>
      </c>
      <c r="C1356" s="1" t="s">
        <v>41</v>
      </c>
    </row>
    <row r="1357" spans="1:10">
      <c r="A1357" t="s">
        <v>19</v>
      </c>
      <c r="C1357" s="1" t="s">
        <v>42</v>
      </c>
    </row>
    <row r="1358" spans="1:10">
      <c r="A1358" t="s">
        <v>20</v>
      </c>
      <c r="D1358" s="448" t="s">
        <v>43</v>
      </c>
      <c r="E1358" s="450"/>
      <c r="F1358" s="450"/>
      <c r="G1358" s="450"/>
      <c r="H1358" s="450"/>
      <c r="I1358" s="450"/>
      <c r="J1358" s="450"/>
    </row>
    <row r="1359" spans="1:10">
      <c r="B1359" s="442"/>
      <c r="C1359" s="442"/>
      <c r="D1359" s="450"/>
      <c r="E1359" s="450"/>
      <c r="F1359" s="450"/>
      <c r="G1359" s="450"/>
      <c r="H1359" s="450"/>
      <c r="I1359" s="450"/>
      <c r="J1359" s="450"/>
    </row>
    <row r="1360" spans="1:10">
      <c r="D1360" s="450"/>
      <c r="E1360" s="450"/>
      <c r="F1360" s="450"/>
      <c r="G1360" s="450"/>
      <c r="H1360" s="450"/>
      <c r="I1360" s="450"/>
      <c r="J1360" s="450"/>
    </row>
    <row r="1361" spans="1:10">
      <c r="A1361" t="s">
        <v>21</v>
      </c>
    </row>
    <row r="1362" spans="1:10">
      <c r="A1362" s="444" t="s">
        <v>45</v>
      </c>
      <c r="B1362" s="444"/>
      <c r="C1362" s="444"/>
      <c r="D1362" s="444"/>
      <c r="E1362" s="444"/>
      <c r="F1362" s="444"/>
      <c r="G1362" s="444"/>
      <c r="H1362" s="444"/>
      <c r="I1362" s="444"/>
      <c r="J1362" s="444"/>
    </row>
    <row r="1363" spans="1:10">
      <c r="A1363" t="s">
        <v>22</v>
      </c>
    </row>
    <row r="1365" spans="1:10">
      <c r="A1365" t="s">
        <v>23</v>
      </c>
      <c r="I1365" s="1" t="s">
        <v>44</v>
      </c>
    </row>
    <row r="1366" spans="1:10">
      <c r="A1366" s="3" t="s">
        <v>15</v>
      </c>
      <c r="E1366" s="1"/>
    </row>
    <row r="1367" spans="1:10">
      <c r="A1367" s="422" t="s">
        <v>151</v>
      </c>
      <c r="B1367" s="422"/>
      <c r="C1367" s="422"/>
      <c r="E1367" s="443">
        <v>350000</v>
      </c>
      <c r="F1367" s="443"/>
    </row>
    <row r="1368" spans="1:10">
      <c r="A1368" s="50"/>
      <c r="B1368" s="50"/>
      <c r="C1368" s="50"/>
    </row>
    <row r="1370" spans="1:10" ht="27" customHeight="1">
      <c r="A1370" s="2" t="s">
        <v>373</v>
      </c>
      <c r="C1370" s="445" t="s">
        <v>376</v>
      </c>
      <c r="D1370" s="445"/>
      <c r="E1370" s="445"/>
      <c r="F1370" s="445"/>
      <c r="G1370" s="445"/>
      <c r="H1370" s="445"/>
      <c r="I1370" s="445"/>
      <c r="J1370" s="445"/>
    </row>
    <row r="1371" spans="1:10">
      <c r="A1371" t="s">
        <v>17</v>
      </c>
    </row>
    <row r="1372" spans="1:10">
      <c r="A1372" t="s">
        <v>18</v>
      </c>
      <c r="C1372" s="1" t="s">
        <v>41</v>
      </c>
    </row>
    <row r="1373" spans="1:10">
      <c r="A1373" t="s">
        <v>19</v>
      </c>
      <c r="C1373" s="1" t="s">
        <v>42</v>
      </c>
    </row>
    <row r="1374" spans="1:10">
      <c r="A1374" t="s">
        <v>20</v>
      </c>
      <c r="D1374" s="446" t="s">
        <v>47</v>
      </c>
      <c r="E1374" s="447"/>
      <c r="F1374" s="447"/>
      <c r="G1374" s="447"/>
      <c r="H1374" s="447"/>
      <c r="I1374" s="447"/>
      <c r="J1374" s="447"/>
    </row>
    <row r="1375" spans="1:10">
      <c r="D1375" s="447"/>
      <c r="E1375" s="447"/>
      <c r="F1375" s="447"/>
      <c r="G1375" s="447"/>
      <c r="H1375" s="447"/>
      <c r="I1375" s="447"/>
      <c r="J1375" s="447"/>
    </row>
    <row r="1376" spans="1:10">
      <c r="D1376" s="447"/>
      <c r="E1376" s="447"/>
      <c r="F1376" s="447"/>
      <c r="G1376" s="447"/>
      <c r="H1376" s="447"/>
      <c r="I1376" s="447"/>
      <c r="J1376" s="447"/>
    </row>
    <row r="1377" spans="1:10">
      <c r="A1377" t="s">
        <v>21</v>
      </c>
      <c r="F1377" s="448" t="s">
        <v>48</v>
      </c>
      <c r="G1377" s="448"/>
      <c r="H1377" s="448"/>
      <c r="I1377" s="448"/>
      <c r="J1377" s="448"/>
    </row>
    <row r="1378" spans="1:10">
      <c r="F1378" s="448"/>
      <c r="G1378" s="448"/>
      <c r="H1378" s="448"/>
      <c r="I1378" s="448"/>
      <c r="J1378" s="448"/>
    </row>
    <row r="1379" spans="1:10">
      <c r="A1379" t="s">
        <v>22</v>
      </c>
    </row>
    <row r="1381" spans="1:10">
      <c r="A1381" t="s">
        <v>23</v>
      </c>
      <c r="I1381" s="1" t="s">
        <v>46</v>
      </c>
    </row>
    <row r="1382" spans="1:10">
      <c r="A1382" s="3" t="s">
        <v>15</v>
      </c>
      <c r="E1382" s="1"/>
    </row>
    <row r="1383" spans="1:10">
      <c r="A1383" s="422" t="s">
        <v>151</v>
      </c>
      <c r="B1383" s="422"/>
      <c r="C1383" s="422"/>
      <c r="E1383" s="443">
        <v>90000</v>
      </c>
      <c r="F1383" s="443"/>
    </row>
    <row r="1392" spans="1:10">
      <c r="A1392" s="442" t="s">
        <v>6</v>
      </c>
      <c r="B1392" s="442"/>
      <c r="C1392" s="442"/>
      <c r="E1392" s="442" t="s">
        <v>8</v>
      </c>
      <c r="F1392" s="442"/>
      <c r="G1392" s="442"/>
      <c r="H1392" s="9"/>
      <c r="I1392" s="442" t="s">
        <v>8</v>
      </c>
      <c r="J1392" s="442"/>
    </row>
    <row r="1393" spans="1:10">
      <c r="A1393" s="441" t="s">
        <v>7</v>
      </c>
      <c r="B1393" s="441"/>
      <c r="C1393" s="441"/>
      <c r="E1393" s="441" t="s">
        <v>9</v>
      </c>
      <c r="F1393" s="441"/>
      <c r="G1393" s="441"/>
      <c r="H1393" s="11"/>
      <c r="I1393" s="441" t="s">
        <v>10</v>
      </c>
      <c r="J1393" s="441"/>
    </row>
  </sheetData>
  <mergeCells count="1069">
    <mergeCell ref="A1393:C1393"/>
    <mergeCell ref="E1393:G1393"/>
    <mergeCell ref="I1393:J1393"/>
    <mergeCell ref="A1344:C1344"/>
    <mergeCell ref="E1344:G1344"/>
    <mergeCell ref="I1344:J1344"/>
    <mergeCell ref="A1345:C1345"/>
    <mergeCell ref="E1345:G1345"/>
    <mergeCell ref="I1345:J1345"/>
    <mergeCell ref="A1367:C1367"/>
    <mergeCell ref="A1383:C1383"/>
    <mergeCell ref="E1367:F1367"/>
    <mergeCell ref="E1383:F1383"/>
    <mergeCell ref="A1362:J1362"/>
    <mergeCell ref="C1370:J1370"/>
    <mergeCell ref="D1374:J1376"/>
    <mergeCell ref="F1377:J1378"/>
    <mergeCell ref="A1392:C1392"/>
    <mergeCell ref="E1392:G1392"/>
    <mergeCell ref="I1392:J1392"/>
    <mergeCell ref="D1349:G1349"/>
    <mergeCell ref="A1352:G1352"/>
    <mergeCell ref="C1354:J1354"/>
    <mergeCell ref="D1358:J1360"/>
    <mergeCell ref="B1359:C1359"/>
    <mergeCell ref="A1331:C1331"/>
    <mergeCell ref="E1331:H1331"/>
    <mergeCell ref="A1332:C1332"/>
    <mergeCell ref="E1332:H1332"/>
    <mergeCell ref="D1348:G1348"/>
    <mergeCell ref="A1319:B1319"/>
    <mergeCell ref="C1320:J1320"/>
    <mergeCell ref="D1323:J1323"/>
    <mergeCell ref="A1325:J1325"/>
    <mergeCell ref="A1330:C1330"/>
    <mergeCell ref="E1330:H1330"/>
    <mergeCell ref="A1311:J1311"/>
    <mergeCell ref="A1316:C1316"/>
    <mergeCell ref="E1316:H1316"/>
    <mergeCell ref="A1317:C1317"/>
    <mergeCell ref="E1317:H1317"/>
    <mergeCell ref="A1303:C1303"/>
    <mergeCell ref="E1303:H1303"/>
    <mergeCell ref="A1305:B1305"/>
    <mergeCell ref="C1306:J1306"/>
    <mergeCell ref="D1309:J1309"/>
    <mergeCell ref="A1297:E1297"/>
    <mergeCell ref="F1297:J1297"/>
    <mergeCell ref="A1300:I1300"/>
    <mergeCell ref="A1302:C1302"/>
    <mergeCell ref="E1302:H1302"/>
    <mergeCell ref="A1289:C1289"/>
    <mergeCell ref="E1289:H1289"/>
    <mergeCell ref="A1291:B1291"/>
    <mergeCell ref="C1292:J1292"/>
    <mergeCell ref="D1295:J1295"/>
    <mergeCell ref="A1285:J1285"/>
    <mergeCell ref="A1287:C1287"/>
    <mergeCell ref="E1287:H1287"/>
    <mergeCell ref="A1288:D1288"/>
    <mergeCell ref="E1288:H1288"/>
    <mergeCell ref="A1275:B1275"/>
    <mergeCell ref="C1276:J1276"/>
    <mergeCell ref="D1279:J1279"/>
    <mergeCell ref="A1281:J1281"/>
    <mergeCell ref="A1284:J1284"/>
    <mergeCell ref="A1271:C1271"/>
    <mergeCell ref="E1271:H1271"/>
    <mergeCell ref="A1272:D1272"/>
    <mergeCell ref="E1272:H1272"/>
    <mergeCell ref="A1273:C1273"/>
    <mergeCell ref="E1273:H1273"/>
    <mergeCell ref="C1260:J1260"/>
    <mergeCell ref="D1263:J1263"/>
    <mergeCell ref="A1265:J1265"/>
    <mergeCell ref="A1268:J1268"/>
    <mergeCell ref="A1269:J1269"/>
    <mergeCell ref="A1256:D1256"/>
    <mergeCell ref="E1256:H1256"/>
    <mergeCell ref="A1257:C1257"/>
    <mergeCell ref="E1257:H1257"/>
    <mergeCell ref="A1259:B1259"/>
    <mergeCell ref="A1249:J1249"/>
    <mergeCell ref="A1252:J1252"/>
    <mergeCell ref="A1253:J1253"/>
    <mergeCell ref="A1255:C1255"/>
    <mergeCell ref="E1255:H1255"/>
    <mergeCell ref="A1241:C1241"/>
    <mergeCell ref="E1241:H1241"/>
    <mergeCell ref="A1243:B1243"/>
    <mergeCell ref="C1244:J1244"/>
    <mergeCell ref="D1247:J1247"/>
    <mergeCell ref="A1237:J1237"/>
    <mergeCell ref="A1239:C1239"/>
    <mergeCell ref="E1239:H1239"/>
    <mergeCell ref="A1240:D1240"/>
    <mergeCell ref="E1240:H1240"/>
    <mergeCell ref="A1227:B1227"/>
    <mergeCell ref="C1228:J1228"/>
    <mergeCell ref="D1231:J1231"/>
    <mergeCell ref="A1233:J1233"/>
    <mergeCell ref="A1236:J1236"/>
    <mergeCell ref="A1223:C1223"/>
    <mergeCell ref="E1223:H1223"/>
    <mergeCell ref="A1224:C1224"/>
    <mergeCell ref="E1224:H1224"/>
    <mergeCell ref="A1225:C1225"/>
    <mergeCell ref="E1225:H1225"/>
    <mergeCell ref="A1219:J1219"/>
    <mergeCell ref="A1221:C1221"/>
    <mergeCell ref="E1221:H1221"/>
    <mergeCell ref="A1222:D1222"/>
    <mergeCell ref="E1222:H1222"/>
    <mergeCell ref="A1209:B1209"/>
    <mergeCell ref="C1210:J1210"/>
    <mergeCell ref="D1213:J1213"/>
    <mergeCell ref="A1215:J1215"/>
    <mergeCell ref="A1218:J1218"/>
    <mergeCell ref="A1205:D1205"/>
    <mergeCell ref="E1205:H1205"/>
    <mergeCell ref="A1206:C1206"/>
    <mergeCell ref="E1206:H1206"/>
    <mergeCell ref="A1207:C1207"/>
    <mergeCell ref="E1207:H1207"/>
    <mergeCell ref="A1198:J1198"/>
    <mergeCell ref="A1201:J1201"/>
    <mergeCell ref="A1202:J1202"/>
    <mergeCell ref="A1204:C1204"/>
    <mergeCell ref="E1204:H1204"/>
    <mergeCell ref="A1190:C1190"/>
    <mergeCell ref="E1190:H1190"/>
    <mergeCell ref="A1192:B1192"/>
    <mergeCell ref="C1193:J1193"/>
    <mergeCell ref="D1196:J1196"/>
    <mergeCell ref="A1183:J1183"/>
    <mergeCell ref="A1186:J1186"/>
    <mergeCell ref="A1187:J1187"/>
    <mergeCell ref="A1189:C1189"/>
    <mergeCell ref="E1189:H1189"/>
    <mergeCell ref="A1175:C1175"/>
    <mergeCell ref="E1175:H1175"/>
    <mergeCell ref="A1177:B1177"/>
    <mergeCell ref="C1178:J1178"/>
    <mergeCell ref="D1181:J1181"/>
    <mergeCell ref="A1172:C1172"/>
    <mergeCell ref="E1172:H1172"/>
    <mergeCell ref="A1173:C1173"/>
    <mergeCell ref="E1173:H1173"/>
    <mergeCell ref="A1174:D1174"/>
    <mergeCell ref="E1174:H1174"/>
    <mergeCell ref="C1161:J1161"/>
    <mergeCell ref="D1164:J1164"/>
    <mergeCell ref="A1166:J1166"/>
    <mergeCell ref="A1169:J1169"/>
    <mergeCell ref="A1170:J1170"/>
    <mergeCell ref="A1157:D1157"/>
    <mergeCell ref="E1157:H1157"/>
    <mergeCell ref="A1158:C1158"/>
    <mergeCell ref="E1158:H1158"/>
    <mergeCell ref="A1160:B1160"/>
    <mergeCell ref="A1153:J1153"/>
    <mergeCell ref="A1155:C1155"/>
    <mergeCell ref="E1155:H1155"/>
    <mergeCell ref="A1156:C1156"/>
    <mergeCell ref="E1156:H1156"/>
    <mergeCell ref="A1143:B1143"/>
    <mergeCell ref="C1144:J1144"/>
    <mergeCell ref="D1147:J1147"/>
    <mergeCell ref="A1149:J1149"/>
    <mergeCell ref="A1152:J1152"/>
    <mergeCell ref="A1139:C1139"/>
    <mergeCell ref="E1139:H1139"/>
    <mergeCell ref="A1140:C1140"/>
    <mergeCell ref="E1140:H1140"/>
    <mergeCell ref="A1141:C1141"/>
    <mergeCell ref="E1141:H1141"/>
    <mergeCell ref="C1128:J1128"/>
    <mergeCell ref="D1131:J1131"/>
    <mergeCell ref="A1133:J1133"/>
    <mergeCell ref="A1136:J1136"/>
    <mergeCell ref="A1137:J1137"/>
    <mergeCell ref="A1124:C1124"/>
    <mergeCell ref="E1124:H1124"/>
    <mergeCell ref="A1125:C1125"/>
    <mergeCell ref="E1125:H1125"/>
    <mergeCell ref="A1127:B1127"/>
    <mergeCell ref="A1117:J1117"/>
    <mergeCell ref="A1120:J1120"/>
    <mergeCell ref="A1121:J1121"/>
    <mergeCell ref="A1123:C1123"/>
    <mergeCell ref="E1123:H1123"/>
    <mergeCell ref="A1109:C1109"/>
    <mergeCell ref="E1109:H1109"/>
    <mergeCell ref="A1111:B1111"/>
    <mergeCell ref="C1112:J1112"/>
    <mergeCell ref="D1115:J1115"/>
    <mergeCell ref="A1105:J1105"/>
    <mergeCell ref="A1107:C1107"/>
    <mergeCell ref="E1107:H1107"/>
    <mergeCell ref="A1108:D1108"/>
    <mergeCell ref="E1108:H1108"/>
    <mergeCell ref="A1095:B1095"/>
    <mergeCell ref="C1096:J1096"/>
    <mergeCell ref="D1099:J1099"/>
    <mergeCell ref="A1101:J1101"/>
    <mergeCell ref="A1104:J1104"/>
    <mergeCell ref="A1091:C1091"/>
    <mergeCell ref="E1091:H1091"/>
    <mergeCell ref="A1092:C1092"/>
    <mergeCell ref="E1092:H1092"/>
    <mergeCell ref="A1093:C1093"/>
    <mergeCell ref="E1093:H1093"/>
    <mergeCell ref="A1088:C1088"/>
    <mergeCell ref="E1088:H1088"/>
    <mergeCell ref="A1089:D1089"/>
    <mergeCell ref="E1089:H1089"/>
    <mergeCell ref="A1090:C1090"/>
    <mergeCell ref="E1090:H1090"/>
    <mergeCell ref="C1077:J1077"/>
    <mergeCell ref="D1080:J1080"/>
    <mergeCell ref="A1082:J1082"/>
    <mergeCell ref="A1085:J1085"/>
    <mergeCell ref="A1086:J1086"/>
    <mergeCell ref="A1073:D1073"/>
    <mergeCell ref="E1073:H1073"/>
    <mergeCell ref="A1074:C1074"/>
    <mergeCell ref="E1074:H1074"/>
    <mergeCell ref="A1076:B1076"/>
    <mergeCell ref="A1066:J1066"/>
    <mergeCell ref="A1069:J1069"/>
    <mergeCell ref="A1070:J1070"/>
    <mergeCell ref="A1072:C1072"/>
    <mergeCell ref="E1072:H1072"/>
    <mergeCell ref="A1058:C1058"/>
    <mergeCell ref="E1058:H1058"/>
    <mergeCell ref="A1060:B1060"/>
    <mergeCell ref="C1061:J1061"/>
    <mergeCell ref="D1064:J1064"/>
    <mergeCell ref="A1055:C1055"/>
    <mergeCell ref="E1055:H1055"/>
    <mergeCell ref="A1056:C1056"/>
    <mergeCell ref="E1056:H1056"/>
    <mergeCell ref="A1057:D1057"/>
    <mergeCell ref="E1057:H1057"/>
    <mergeCell ref="C1044:J1044"/>
    <mergeCell ref="D1047:J1047"/>
    <mergeCell ref="A1049:J1049"/>
    <mergeCell ref="A1052:J1052"/>
    <mergeCell ref="A1053:J1053"/>
    <mergeCell ref="A1040:C1040"/>
    <mergeCell ref="E1040:H1040"/>
    <mergeCell ref="A1041:C1041"/>
    <mergeCell ref="E1041:H1041"/>
    <mergeCell ref="A1043:B1043"/>
    <mergeCell ref="A1036:J1036"/>
    <mergeCell ref="A1038:C1038"/>
    <mergeCell ref="E1038:H1038"/>
    <mergeCell ref="A1039:D1039"/>
    <mergeCell ref="E1039:H1039"/>
    <mergeCell ref="A1026:B1026"/>
    <mergeCell ref="C1027:J1027"/>
    <mergeCell ref="D1030:J1030"/>
    <mergeCell ref="A1032:J1032"/>
    <mergeCell ref="A1035:J1035"/>
    <mergeCell ref="A1022:C1022"/>
    <mergeCell ref="E1022:H1022"/>
    <mergeCell ref="A1023:D1023"/>
    <mergeCell ref="E1023:H1023"/>
    <mergeCell ref="A1024:C1024"/>
    <mergeCell ref="E1024:H1024"/>
    <mergeCell ref="C1011:J1011"/>
    <mergeCell ref="D1014:J1014"/>
    <mergeCell ref="A1016:J1016"/>
    <mergeCell ref="A1019:J1019"/>
    <mergeCell ref="A1020:J1020"/>
    <mergeCell ref="A1007:C1007"/>
    <mergeCell ref="E1007:H1007"/>
    <mergeCell ref="A1008:C1008"/>
    <mergeCell ref="E1008:H1008"/>
    <mergeCell ref="A1010:B1010"/>
    <mergeCell ref="C996:J996"/>
    <mergeCell ref="D999:J999"/>
    <mergeCell ref="A1001:J1001"/>
    <mergeCell ref="A1004:J1004"/>
    <mergeCell ref="A1005:J1005"/>
    <mergeCell ref="A992:D992"/>
    <mergeCell ref="E992:H992"/>
    <mergeCell ref="A993:C993"/>
    <mergeCell ref="E993:H993"/>
    <mergeCell ref="A995:B995"/>
    <mergeCell ref="A988:J988"/>
    <mergeCell ref="A990:C990"/>
    <mergeCell ref="E990:H990"/>
    <mergeCell ref="A991:C991"/>
    <mergeCell ref="E991:H991"/>
    <mergeCell ref="A978:B978"/>
    <mergeCell ref="C979:J979"/>
    <mergeCell ref="D982:J982"/>
    <mergeCell ref="A984:J984"/>
    <mergeCell ref="A987:J987"/>
    <mergeCell ref="A974:C974"/>
    <mergeCell ref="E974:H974"/>
    <mergeCell ref="A975:D975"/>
    <mergeCell ref="E975:H975"/>
    <mergeCell ref="A976:C976"/>
    <mergeCell ref="E976:H976"/>
    <mergeCell ref="C963:J963"/>
    <mergeCell ref="D966:J966"/>
    <mergeCell ref="A968:J968"/>
    <mergeCell ref="A971:J971"/>
    <mergeCell ref="A972:J972"/>
    <mergeCell ref="A959:C959"/>
    <mergeCell ref="E959:H959"/>
    <mergeCell ref="A960:C960"/>
    <mergeCell ref="E960:H960"/>
    <mergeCell ref="A962:B962"/>
    <mergeCell ref="A956:D956"/>
    <mergeCell ref="E956:H956"/>
    <mergeCell ref="A957:C957"/>
    <mergeCell ref="E957:H957"/>
    <mergeCell ref="A958:C958"/>
    <mergeCell ref="E958:H958"/>
    <mergeCell ref="A949:J949"/>
    <mergeCell ref="A952:J952"/>
    <mergeCell ref="A953:J953"/>
    <mergeCell ref="A955:C955"/>
    <mergeCell ref="E955:H955"/>
    <mergeCell ref="A941:C941"/>
    <mergeCell ref="E941:H941"/>
    <mergeCell ref="A943:B943"/>
    <mergeCell ref="C944:J944"/>
    <mergeCell ref="D947:J947"/>
    <mergeCell ref="A938:D938"/>
    <mergeCell ref="E938:H938"/>
    <mergeCell ref="A939:D939"/>
    <mergeCell ref="E939:H939"/>
    <mergeCell ref="A940:D940"/>
    <mergeCell ref="E940:H940"/>
    <mergeCell ref="A927:B927"/>
    <mergeCell ref="C928:J928"/>
    <mergeCell ref="D931:J931"/>
    <mergeCell ref="A933:J933"/>
    <mergeCell ref="A936:I936"/>
    <mergeCell ref="A923:D923"/>
    <mergeCell ref="E923:H923"/>
    <mergeCell ref="A924:D924"/>
    <mergeCell ref="E924:H924"/>
    <mergeCell ref="A925:C925"/>
    <mergeCell ref="E925:H925"/>
    <mergeCell ref="C912:J912"/>
    <mergeCell ref="D915:J915"/>
    <mergeCell ref="A917:J917"/>
    <mergeCell ref="A920:J920"/>
    <mergeCell ref="A921:J921"/>
    <mergeCell ref="A908:C908"/>
    <mergeCell ref="E908:H908"/>
    <mergeCell ref="A909:C909"/>
    <mergeCell ref="E909:H909"/>
    <mergeCell ref="A911:B911"/>
    <mergeCell ref="A901:J901"/>
    <mergeCell ref="A904:J904"/>
    <mergeCell ref="A905:J905"/>
    <mergeCell ref="A907:C907"/>
    <mergeCell ref="E907:H907"/>
    <mergeCell ref="A893:C893"/>
    <mergeCell ref="E893:H893"/>
    <mergeCell ref="A895:B895"/>
    <mergeCell ref="C896:J896"/>
    <mergeCell ref="D899:J899"/>
    <mergeCell ref="A889:J889"/>
    <mergeCell ref="A891:C891"/>
    <mergeCell ref="E891:H891"/>
    <mergeCell ref="A892:D892"/>
    <mergeCell ref="E892:H892"/>
    <mergeCell ref="A879:B879"/>
    <mergeCell ref="C880:J880"/>
    <mergeCell ref="D883:J883"/>
    <mergeCell ref="A885:J885"/>
    <mergeCell ref="A888:J888"/>
    <mergeCell ref="A875:C875"/>
    <mergeCell ref="E875:H875"/>
    <mergeCell ref="A876:D876"/>
    <mergeCell ref="E876:H876"/>
    <mergeCell ref="A877:C877"/>
    <mergeCell ref="E877:H877"/>
    <mergeCell ref="C864:J864"/>
    <mergeCell ref="D867:J867"/>
    <mergeCell ref="A869:J869"/>
    <mergeCell ref="A872:J872"/>
    <mergeCell ref="A873:J873"/>
    <mergeCell ref="A860:D860"/>
    <mergeCell ref="E860:H860"/>
    <mergeCell ref="A861:C861"/>
    <mergeCell ref="E861:H861"/>
    <mergeCell ref="A863:B863"/>
    <mergeCell ref="A856:J856"/>
    <mergeCell ref="A858:C858"/>
    <mergeCell ref="E858:H858"/>
    <mergeCell ref="A859:C859"/>
    <mergeCell ref="E859:H859"/>
    <mergeCell ref="A846:B846"/>
    <mergeCell ref="C847:J847"/>
    <mergeCell ref="D850:J850"/>
    <mergeCell ref="A852:J852"/>
    <mergeCell ref="A855:J855"/>
    <mergeCell ref="A842:C842"/>
    <mergeCell ref="E842:H842"/>
    <mergeCell ref="A843:D843"/>
    <mergeCell ref="E843:H843"/>
    <mergeCell ref="A844:C844"/>
    <mergeCell ref="E844:H844"/>
    <mergeCell ref="C831:J831"/>
    <mergeCell ref="D834:J834"/>
    <mergeCell ref="A836:J836"/>
    <mergeCell ref="A839:J839"/>
    <mergeCell ref="A840:J840"/>
    <mergeCell ref="A827:D827"/>
    <mergeCell ref="E827:H827"/>
    <mergeCell ref="A828:C828"/>
    <mergeCell ref="E828:H828"/>
    <mergeCell ref="A830:B830"/>
    <mergeCell ref="A820:J820"/>
    <mergeCell ref="A823:J823"/>
    <mergeCell ref="A824:J824"/>
    <mergeCell ref="A826:C826"/>
    <mergeCell ref="E826:H826"/>
    <mergeCell ref="A812:C812"/>
    <mergeCell ref="E812:H812"/>
    <mergeCell ref="A814:B814"/>
    <mergeCell ref="C815:J815"/>
    <mergeCell ref="D818:J818"/>
    <mergeCell ref="A809:C809"/>
    <mergeCell ref="E809:H809"/>
    <mergeCell ref="A810:C810"/>
    <mergeCell ref="E810:H810"/>
    <mergeCell ref="A811:D811"/>
    <mergeCell ref="E811:H811"/>
    <mergeCell ref="C798:J798"/>
    <mergeCell ref="D801:J801"/>
    <mergeCell ref="A803:J803"/>
    <mergeCell ref="A806:J806"/>
    <mergeCell ref="A807:J807"/>
    <mergeCell ref="A794:D794"/>
    <mergeCell ref="E794:H794"/>
    <mergeCell ref="A795:C795"/>
    <mergeCell ref="E795:H795"/>
    <mergeCell ref="A797:B797"/>
    <mergeCell ref="A787:J787"/>
    <mergeCell ref="A790:J790"/>
    <mergeCell ref="A791:J791"/>
    <mergeCell ref="A793:C793"/>
    <mergeCell ref="E793:H793"/>
    <mergeCell ref="A779:C779"/>
    <mergeCell ref="E779:H779"/>
    <mergeCell ref="A781:B781"/>
    <mergeCell ref="C782:J782"/>
    <mergeCell ref="D785:J785"/>
    <mergeCell ref="A775:J775"/>
    <mergeCell ref="A777:C777"/>
    <mergeCell ref="E777:H777"/>
    <mergeCell ref="A778:D778"/>
    <mergeCell ref="E778:H778"/>
    <mergeCell ref="A765:B765"/>
    <mergeCell ref="C766:J766"/>
    <mergeCell ref="D769:J769"/>
    <mergeCell ref="A771:J771"/>
    <mergeCell ref="A774:J774"/>
    <mergeCell ref="A761:C761"/>
    <mergeCell ref="E761:H761"/>
    <mergeCell ref="A762:D762"/>
    <mergeCell ref="E762:H762"/>
    <mergeCell ref="A763:C763"/>
    <mergeCell ref="E763:H763"/>
    <mergeCell ref="C750:J750"/>
    <mergeCell ref="D753:J753"/>
    <mergeCell ref="A755:J755"/>
    <mergeCell ref="A758:J758"/>
    <mergeCell ref="A759:J759"/>
    <mergeCell ref="A746:D746"/>
    <mergeCell ref="E746:H746"/>
    <mergeCell ref="A747:C747"/>
    <mergeCell ref="E747:H747"/>
    <mergeCell ref="A749:B749"/>
    <mergeCell ref="A742:J742"/>
    <mergeCell ref="A744:C744"/>
    <mergeCell ref="E744:H744"/>
    <mergeCell ref="A745:C745"/>
    <mergeCell ref="E745:H745"/>
    <mergeCell ref="A732:B732"/>
    <mergeCell ref="C733:J733"/>
    <mergeCell ref="D736:J736"/>
    <mergeCell ref="A738:J738"/>
    <mergeCell ref="A741:J741"/>
    <mergeCell ref="A728:D728"/>
    <mergeCell ref="E728:H728"/>
    <mergeCell ref="A729:C729"/>
    <mergeCell ref="E729:H729"/>
    <mergeCell ref="A730:C730"/>
    <mergeCell ref="E730:H730"/>
    <mergeCell ref="A721:J721"/>
    <mergeCell ref="A724:J724"/>
    <mergeCell ref="A725:J725"/>
    <mergeCell ref="A727:C727"/>
    <mergeCell ref="E727:H727"/>
    <mergeCell ref="A713:C713"/>
    <mergeCell ref="E713:H713"/>
    <mergeCell ref="A715:B715"/>
    <mergeCell ref="C716:J716"/>
    <mergeCell ref="D719:J719"/>
    <mergeCell ref="A709:J709"/>
    <mergeCell ref="A711:C711"/>
    <mergeCell ref="E711:H711"/>
    <mergeCell ref="A712:C712"/>
    <mergeCell ref="E712:H712"/>
    <mergeCell ref="A699:B699"/>
    <mergeCell ref="C700:J700"/>
    <mergeCell ref="D703:J703"/>
    <mergeCell ref="A705:J705"/>
    <mergeCell ref="A708:J708"/>
    <mergeCell ref="A695:C695"/>
    <mergeCell ref="E695:H695"/>
    <mergeCell ref="A696:D696"/>
    <mergeCell ref="E696:H696"/>
    <mergeCell ref="A697:C697"/>
    <mergeCell ref="E697:H697"/>
    <mergeCell ref="C684:J684"/>
    <mergeCell ref="D687:J687"/>
    <mergeCell ref="A689:J689"/>
    <mergeCell ref="A692:J692"/>
    <mergeCell ref="A693:J693"/>
    <mergeCell ref="A680:D680"/>
    <mergeCell ref="E680:H680"/>
    <mergeCell ref="A681:C681"/>
    <mergeCell ref="E681:H681"/>
    <mergeCell ref="A683:B683"/>
    <mergeCell ref="A673:J673"/>
    <mergeCell ref="A676:J676"/>
    <mergeCell ref="A677:J677"/>
    <mergeCell ref="A679:C679"/>
    <mergeCell ref="E679:H679"/>
    <mergeCell ref="A665:C665"/>
    <mergeCell ref="E665:H665"/>
    <mergeCell ref="A667:B667"/>
    <mergeCell ref="C668:J668"/>
    <mergeCell ref="D671:J671"/>
    <mergeCell ref="A661:J661"/>
    <mergeCell ref="A663:C663"/>
    <mergeCell ref="E663:H663"/>
    <mergeCell ref="A664:D664"/>
    <mergeCell ref="E664:H664"/>
    <mergeCell ref="A651:B651"/>
    <mergeCell ref="C652:J652"/>
    <mergeCell ref="D655:J655"/>
    <mergeCell ref="A657:J657"/>
    <mergeCell ref="A660:J660"/>
    <mergeCell ref="A647:C647"/>
    <mergeCell ref="E647:H647"/>
    <mergeCell ref="A648:D648"/>
    <mergeCell ref="E648:H648"/>
    <mergeCell ref="A649:C649"/>
    <mergeCell ref="E649:H649"/>
    <mergeCell ref="C636:J636"/>
    <mergeCell ref="D639:J639"/>
    <mergeCell ref="A641:J641"/>
    <mergeCell ref="A644:J644"/>
    <mergeCell ref="A645:J645"/>
    <mergeCell ref="A632:D632"/>
    <mergeCell ref="E632:H632"/>
    <mergeCell ref="A633:C633"/>
    <mergeCell ref="E633:H633"/>
    <mergeCell ref="A635:B635"/>
    <mergeCell ref="A625:J625"/>
    <mergeCell ref="A628:J628"/>
    <mergeCell ref="A629:J629"/>
    <mergeCell ref="A631:C631"/>
    <mergeCell ref="E631:H631"/>
    <mergeCell ref="A617:C617"/>
    <mergeCell ref="E617:H617"/>
    <mergeCell ref="A619:B619"/>
    <mergeCell ref="C620:J620"/>
    <mergeCell ref="D623:J623"/>
    <mergeCell ref="A613:J613"/>
    <mergeCell ref="A615:C615"/>
    <mergeCell ref="E615:H615"/>
    <mergeCell ref="A616:D616"/>
    <mergeCell ref="E616:H616"/>
    <mergeCell ref="A603:B603"/>
    <mergeCell ref="C604:J604"/>
    <mergeCell ref="D607:J607"/>
    <mergeCell ref="A609:J609"/>
    <mergeCell ref="A612:J612"/>
    <mergeCell ref="A599:C599"/>
    <mergeCell ref="E599:H599"/>
    <mergeCell ref="A600:D600"/>
    <mergeCell ref="E600:H600"/>
    <mergeCell ref="A601:C601"/>
    <mergeCell ref="E601:H601"/>
    <mergeCell ref="A592:J592"/>
    <mergeCell ref="A595:J595"/>
    <mergeCell ref="A596:J596"/>
    <mergeCell ref="A598:C598"/>
    <mergeCell ref="E598:H598"/>
    <mergeCell ref="A584:C584"/>
    <mergeCell ref="E584:H584"/>
    <mergeCell ref="A586:B586"/>
    <mergeCell ref="C587:J587"/>
    <mergeCell ref="D590:J590"/>
    <mergeCell ref="A581:C581"/>
    <mergeCell ref="E581:H581"/>
    <mergeCell ref="A582:C582"/>
    <mergeCell ref="E582:H582"/>
    <mergeCell ref="A583:D583"/>
    <mergeCell ref="E583:H583"/>
    <mergeCell ref="C570:J570"/>
    <mergeCell ref="D573:J573"/>
    <mergeCell ref="A575:J575"/>
    <mergeCell ref="A578:J578"/>
    <mergeCell ref="A579:J579"/>
    <mergeCell ref="A566:D566"/>
    <mergeCell ref="E566:H566"/>
    <mergeCell ref="A567:C567"/>
    <mergeCell ref="E567:H567"/>
    <mergeCell ref="A569:B569"/>
    <mergeCell ref="A559:J559"/>
    <mergeCell ref="A562:J562"/>
    <mergeCell ref="A563:J563"/>
    <mergeCell ref="A565:C565"/>
    <mergeCell ref="E565:H565"/>
    <mergeCell ref="A551:C551"/>
    <mergeCell ref="E551:H551"/>
    <mergeCell ref="A553:B553"/>
    <mergeCell ref="C554:J554"/>
    <mergeCell ref="D557:J557"/>
    <mergeCell ref="A547:J547"/>
    <mergeCell ref="A549:C549"/>
    <mergeCell ref="E549:H549"/>
    <mergeCell ref="A550:D550"/>
    <mergeCell ref="E550:H550"/>
    <mergeCell ref="A537:B537"/>
    <mergeCell ref="C538:J538"/>
    <mergeCell ref="D541:J541"/>
    <mergeCell ref="A543:J543"/>
    <mergeCell ref="A546:J546"/>
    <mergeCell ref="A533:C533"/>
    <mergeCell ref="E533:H533"/>
    <mergeCell ref="A534:C534"/>
    <mergeCell ref="E534:H534"/>
    <mergeCell ref="A535:C535"/>
    <mergeCell ref="E535:H535"/>
    <mergeCell ref="A530:C530"/>
    <mergeCell ref="E530:H530"/>
    <mergeCell ref="A531:D531"/>
    <mergeCell ref="E531:H531"/>
    <mergeCell ref="A532:C532"/>
    <mergeCell ref="E532:H532"/>
    <mergeCell ref="C519:J519"/>
    <mergeCell ref="D522:J522"/>
    <mergeCell ref="A524:J524"/>
    <mergeCell ref="A527:J527"/>
    <mergeCell ref="A528:J528"/>
    <mergeCell ref="A515:C515"/>
    <mergeCell ref="E515:H515"/>
    <mergeCell ref="A516:C516"/>
    <mergeCell ref="E516:H516"/>
    <mergeCell ref="A518:B518"/>
    <mergeCell ref="A511:J511"/>
    <mergeCell ref="A513:C513"/>
    <mergeCell ref="E513:H513"/>
    <mergeCell ref="A514:D514"/>
    <mergeCell ref="E514:H514"/>
    <mergeCell ref="A501:B501"/>
    <mergeCell ref="C502:J502"/>
    <mergeCell ref="D505:J505"/>
    <mergeCell ref="A507:J507"/>
    <mergeCell ref="A510:J510"/>
    <mergeCell ref="A497:D497"/>
    <mergeCell ref="E497:H497"/>
    <mergeCell ref="A498:C498"/>
    <mergeCell ref="E498:H498"/>
    <mergeCell ref="A499:C499"/>
    <mergeCell ref="E499:H499"/>
    <mergeCell ref="A490:J490"/>
    <mergeCell ref="A493:J493"/>
    <mergeCell ref="A494:J494"/>
    <mergeCell ref="A496:C496"/>
    <mergeCell ref="E496:H496"/>
    <mergeCell ref="A482:C482"/>
    <mergeCell ref="E482:H482"/>
    <mergeCell ref="A484:B484"/>
    <mergeCell ref="C485:J485"/>
    <mergeCell ref="D488:J488"/>
    <mergeCell ref="A479:D479"/>
    <mergeCell ref="E479:H479"/>
    <mergeCell ref="A480:C480"/>
    <mergeCell ref="E480:H480"/>
    <mergeCell ref="A481:C481"/>
    <mergeCell ref="E481:H481"/>
    <mergeCell ref="A472:J472"/>
    <mergeCell ref="A475:J475"/>
    <mergeCell ref="A476:J476"/>
    <mergeCell ref="A478:C478"/>
    <mergeCell ref="E478:H478"/>
    <mergeCell ref="A464:C464"/>
    <mergeCell ref="E464:H464"/>
    <mergeCell ref="A466:B466"/>
    <mergeCell ref="C467:J467"/>
    <mergeCell ref="D470:J470"/>
    <mergeCell ref="A460:J460"/>
    <mergeCell ref="A462:C462"/>
    <mergeCell ref="E462:H462"/>
    <mergeCell ref="A463:D463"/>
    <mergeCell ref="E463:H463"/>
    <mergeCell ref="A450:B450"/>
    <mergeCell ref="C451:J451"/>
    <mergeCell ref="D454:J454"/>
    <mergeCell ref="A456:J456"/>
    <mergeCell ref="A459:J459"/>
    <mergeCell ref="A446:C446"/>
    <mergeCell ref="E446:H446"/>
    <mergeCell ref="A447:D447"/>
    <mergeCell ref="E447:H447"/>
    <mergeCell ref="A448:C448"/>
    <mergeCell ref="E448:H448"/>
    <mergeCell ref="C435:J435"/>
    <mergeCell ref="D438:J438"/>
    <mergeCell ref="A440:J440"/>
    <mergeCell ref="A443:J443"/>
    <mergeCell ref="A444:J444"/>
    <mergeCell ref="A431:D431"/>
    <mergeCell ref="E431:H431"/>
    <mergeCell ref="A432:C432"/>
    <mergeCell ref="E432:H432"/>
    <mergeCell ref="A434:B434"/>
    <mergeCell ref="A424:J424"/>
    <mergeCell ref="A427:J427"/>
    <mergeCell ref="A428:J428"/>
    <mergeCell ref="A430:C430"/>
    <mergeCell ref="E430:H430"/>
    <mergeCell ref="A416:C416"/>
    <mergeCell ref="E416:H416"/>
    <mergeCell ref="A418:B418"/>
    <mergeCell ref="C419:J419"/>
    <mergeCell ref="D422:J422"/>
    <mergeCell ref="A413:C413"/>
    <mergeCell ref="E413:H413"/>
    <mergeCell ref="A414:C414"/>
    <mergeCell ref="E414:H414"/>
    <mergeCell ref="A415:D415"/>
    <mergeCell ref="E415:H415"/>
    <mergeCell ref="C402:J402"/>
    <mergeCell ref="D405:J405"/>
    <mergeCell ref="A407:J407"/>
    <mergeCell ref="A410:J410"/>
    <mergeCell ref="A411:J411"/>
    <mergeCell ref="A398:C398"/>
    <mergeCell ref="E398:H398"/>
    <mergeCell ref="A399:C399"/>
    <mergeCell ref="E399:H399"/>
    <mergeCell ref="A401:B401"/>
    <mergeCell ref="A394:J394"/>
    <mergeCell ref="A396:C396"/>
    <mergeCell ref="E396:H396"/>
    <mergeCell ref="A397:D397"/>
    <mergeCell ref="E397:H397"/>
    <mergeCell ref="A384:B384"/>
    <mergeCell ref="C385:J385"/>
    <mergeCell ref="D388:J388"/>
    <mergeCell ref="A390:J390"/>
    <mergeCell ref="A393:J393"/>
    <mergeCell ref="A380:C380"/>
    <mergeCell ref="E380:H380"/>
    <mergeCell ref="A381:D381"/>
    <mergeCell ref="E381:H381"/>
    <mergeCell ref="A382:C382"/>
    <mergeCell ref="E382:H382"/>
    <mergeCell ref="C369:J369"/>
    <mergeCell ref="D372:J372"/>
    <mergeCell ref="A374:J374"/>
    <mergeCell ref="A377:J377"/>
    <mergeCell ref="A378:J378"/>
    <mergeCell ref="A365:D365"/>
    <mergeCell ref="E365:H365"/>
    <mergeCell ref="A366:C366"/>
    <mergeCell ref="E366:H366"/>
    <mergeCell ref="A368:B368"/>
    <mergeCell ref="D356:J356"/>
    <mergeCell ref="A358:J358"/>
    <mergeCell ref="A361:J361"/>
    <mergeCell ref="A362:J362"/>
    <mergeCell ref="A364:C364"/>
    <mergeCell ref="E364:H364"/>
    <mergeCell ref="E349:H349"/>
    <mergeCell ref="A350:C350"/>
    <mergeCell ref="E350:H350"/>
    <mergeCell ref="A352:B352"/>
    <mergeCell ref="C353:J353"/>
    <mergeCell ref="A342:J342"/>
    <mergeCell ref="A345:J345"/>
    <mergeCell ref="A346:J346"/>
    <mergeCell ref="A348:C348"/>
    <mergeCell ref="E348:H348"/>
    <mergeCell ref="A334:C334"/>
    <mergeCell ref="E334:H334"/>
    <mergeCell ref="A336:B336"/>
    <mergeCell ref="C337:J337"/>
    <mergeCell ref="D340:J340"/>
    <mergeCell ref="A331:C331"/>
    <mergeCell ref="E331:H331"/>
    <mergeCell ref="A332:C332"/>
    <mergeCell ref="E332:H332"/>
    <mergeCell ref="A333:D333"/>
    <mergeCell ref="E333:H333"/>
    <mergeCell ref="C320:J320"/>
    <mergeCell ref="D323:J323"/>
    <mergeCell ref="A325:J325"/>
    <mergeCell ref="A328:J328"/>
    <mergeCell ref="A329:J329"/>
    <mergeCell ref="A316:D316"/>
    <mergeCell ref="E316:H316"/>
    <mergeCell ref="A317:C317"/>
    <mergeCell ref="E317:H317"/>
    <mergeCell ref="A319:B319"/>
    <mergeCell ref="A309:J309"/>
    <mergeCell ref="A312:J312"/>
    <mergeCell ref="A313:J313"/>
    <mergeCell ref="A315:C315"/>
    <mergeCell ref="E315:H315"/>
    <mergeCell ref="A301:C301"/>
    <mergeCell ref="E301:H301"/>
    <mergeCell ref="A303:B303"/>
    <mergeCell ref="C304:J304"/>
    <mergeCell ref="D307:J307"/>
    <mergeCell ref="A298:C298"/>
    <mergeCell ref="E298:H298"/>
    <mergeCell ref="A299:C299"/>
    <mergeCell ref="E299:H299"/>
    <mergeCell ref="A300:D300"/>
    <mergeCell ref="E300:H300"/>
    <mergeCell ref="C287:J287"/>
    <mergeCell ref="D290:J290"/>
    <mergeCell ref="A292:J292"/>
    <mergeCell ref="A295:J295"/>
    <mergeCell ref="A296:J296"/>
    <mergeCell ref="A283:C283"/>
    <mergeCell ref="E283:H283"/>
    <mergeCell ref="A284:C284"/>
    <mergeCell ref="E284:H284"/>
    <mergeCell ref="A286:B286"/>
    <mergeCell ref="A280:D280"/>
    <mergeCell ref="E280:H280"/>
    <mergeCell ref="A281:C281"/>
    <mergeCell ref="E281:H281"/>
    <mergeCell ref="A282:C282"/>
    <mergeCell ref="E282:H282"/>
    <mergeCell ref="A273:J273"/>
    <mergeCell ref="A276:J276"/>
    <mergeCell ref="A277:J277"/>
    <mergeCell ref="A279:D279"/>
    <mergeCell ref="E279:H279"/>
    <mergeCell ref="A265:C265"/>
    <mergeCell ref="E265:H265"/>
    <mergeCell ref="A267:B267"/>
    <mergeCell ref="C268:J268"/>
    <mergeCell ref="D271:J271"/>
    <mergeCell ref="A262:D262"/>
    <mergeCell ref="E262:H262"/>
    <mergeCell ref="A263:C263"/>
    <mergeCell ref="E263:H263"/>
    <mergeCell ref="A264:C264"/>
    <mergeCell ref="E264:H264"/>
    <mergeCell ref="C251:J251"/>
    <mergeCell ref="D254:J254"/>
    <mergeCell ref="A256:J256"/>
    <mergeCell ref="A259:J259"/>
    <mergeCell ref="A260:J260"/>
    <mergeCell ref="A247:C247"/>
    <mergeCell ref="E247:H247"/>
    <mergeCell ref="A248:C248"/>
    <mergeCell ref="E248:H248"/>
    <mergeCell ref="A250:B250"/>
    <mergeCell ref="A244:C244"/>
    <mergeCell ref="E244:H244"/>
    <mergeCell ref="A245:C245"/>
    <mergeCell ref="E245:H245"/>
    <mergeCell ref="A246:C246"/>
    <mergeCell ref="E246:H246"/>
    <mergeCell ref="A237:J237"/>
    <mergeCell ref="A240:J240"/>
    <mergeCell ref="A241:J241"/>
    <mergeCell ref="A243:D243"/>
    <mergeCell ref="E243:H243"/>
    <mergeCell ref="A229:C229"/>
    <mergeCell ref="E229:H229"/>
    <mergeCell ref="A231:B231"/>
    <mergeCell ref="C232:J232"/>
    <mergeCell ref="D235:J235"/>
    <mergeCell ref="A225:J225"/>
    <mergeCell ref="A227:D227"/>
    <mergeCell ref="E227:H227"/>
    <mergeCell ref="A228:D228"/>
    <mergeCell ref="E228:H228"/>
    <mergeCell ref="A215:B215"/>
    <mergeCell ref="C216:J216"/>
    <mergeCell ref="D219:J219"/>
    <mergeCell ref="A221:J221"/>
    <mergeCell ref="A224:J224"/>
    <mergeCell ref="A210:D210"/>
    <mergeCell ref="E210:H210"/>
    <mergeCell ref="A211:C211"/>
    <mergeCell ref="E211:H211"/>
    <mergeCell ref="A212:C212"/>
    <mergeCell ref="E212:H212"/>
    <mergeCell ref="A203:J203"/>
    <mergeCell ref="A206:J206"/>
    <mergeCell ref="A207:J207"/>
    <mergeCell ref="A209:D209"/>
    <mergeCell ref="E209:H209"/>
    <mergeCell ref="A195:C195"/>
    <mergeCell ref="E195:H195"/>
    <mergeCell ref="A197:B197"/>
    <mergeCell ref="C198:J198"/>
    <mergeCell ref="D201:J201"/>
    <mergeCell ref="A188:J188"/>
    <mergeCell ref="A191:J191"/>
    <mergeCell ref="A192:J192"/>
    <mergeCell ref="A194:C194"/>
    <mergeCell ref="E194:H194"/>
    <mergeCell ref="A180:C180"/>
    <mergeCell ref="E180:H180"/>
    <mergeCell ref="A182:B182"/>
    <mergeCell ref="C183:J183"/>
    <mergeCell ref="D186:J186"/>
    <mergeCell ref="A176:J176"/>
    <mergeCell ref="A178:C178"/>
    <mergeCell ref="E178:H178"/>
    <mergeCell ref="A179:D179"/>
    <mergeCell ref="E179:H179"/>
    <mergeCell ref="A166:B166"/>
    <mergeCell ref="C167:J167"/>
    <mergeCell ref="D170:J170"/>
    <mergeCell ref="A172:J172"/>
    <mergeCell ref="A175:J175"/>
    <mergeCell ref="A162:C162"/>
    <mergeCell ref="E162:H162"/>
    <mergeCell ref="A163:D163"/>
    <mergeCell ref="E163:H163"/>
    <mergeCell ref="A164:C164"/>
    <mergeCell ref="E164:H164"/>
    <mergeCell ref="C151:J151"/>
    <mergeCell ref="D154:J154"/>
    <mergeCell ref="A156:J156"/>
    <mergeCell ref="A159:J159"/>
    <mergeCell ref="A160:J160"/>
    <mergeCell ref="A147:D147"/>
    <mergeCell ref="E147:H147"/>
    <mergeCell ref="A148:C148"/>
    <mergeCell ref="E148:H148"/>
    <mergeCell ref="A150:B150"/>
    <mergeCell ref="A140:J140"/>
    <mergeCell ref="A143:J143"/>
    <mergeCell ref="A144:J144"/>
    <mergeCell ref="A146:C146"/>
    <mergeCell ref="E146:H146"/>
    <mergeCell ref="A132:C132"/>
    <mergeCell ref="E132:H132"/>
    <mergeCell ref="A134:B134"/>
    <mergeCell ref="C135:J135"/>
    <mergeCell ref="D138:J138"/>
    <mergeCell ref="A128:J128"/>
    <mergeCell ref="A130:C130"/>
    <mergeCell ref="E130:H130"/>
    <mergeCell ref="A131:D131"/>
    <mergeCell ref="E131:H131"/>
    <mergeCell ref="A118:B118"/>
    <mergeCell ref="C119:J119"/>
    <mergeCell ref="D122:J122"/>
    <mergeCell ref="A124:J124"/>
    <mergeCell ref="A127:J127"/>
    <mergeCell ref="A114:D114"/>
    <mergeCell ref="E114:H114"/>
    <mergeCell ref="A115:D115"/>
    <mergeCell ref="E115:H115"/>
    <mergeCell ref="A116:C116"/>
    <mergeCell ref="E116:H116"/>
    <mergeCell ref="E65:H65"/>
    <mergeCell ref="C103:J103"/>
    <mergeCell ref="D106:J106"/>
    <mergeCell ref="A108:J108"/>
    <mergeCell ref="A111:J111"/>
    <mergeCell ref="A112:J112"/>
    <mergeCell ref="A99:D99"/>
    <mergeCell ref="E99:H99"/>
    <mergeCell ref="A100:C100"/>
    <mergeCell ref="E100:H100"/>
    <mergeCell ref="A102:B102"/>
    <mergeCell ref="A92:J92"/>
    <mergeCell ref="A95:J95"/>
    <mergeCell ref="A96:J96"/>
    <mergeCell ref="A98:C98"/>
    <mergeCell ref="E98:H98"/>
    <mergeCell ref="A84:C84"/>
    <mergeCell ref="E84:H84"/>
    <mergeCell ref="A86:B86"/>
    <mergeCell ref="C87:J87"/>
    <mergeCell ref="D90:J90"/>
    <mergeCell ref="A34:B34"/>
    <mergeCell ref="D38:J38"/>
    <mergeCell ref="A40:J40"/>
    <mergeCell ref="A42:J42"/>
    <mergeCell ref="A43:J43"/>
    <mergeCell ref="A30:C30"/>
    <mergeCell ref="E30:H30"/>
    <mergeCell ref="A31:C31"/>
    <mergeCell ref="E31:H31"/>
    <mergeCell ref="A32:C32"/>
    <mergeCell ref="E32:H32"/>
    <mergeCell ref="A81:C81"/>
    <mergeCell ref="E81:H81"/>
    <mergeCell ref="A82:C82"/>
    <mergeCell ref="E82:H82"/>
    <mergeCell ref="A83:D83"/>
    <mergeCell ref="E83:H83"/>
    <mergeCell ref="C70:J70"/>
    <mergeCell ref="D73:J73"/>
    <mergeCell ref="A75:J75"/>
    <mergeCell ref="A78:J78"/>
    <mergeCell ref="A79:J79"/>
    <mergeCell ref="A66:D66"/>
    <mergeCell ref="E66:H66"/>
    <mergeCell ref="A67:C67"/>
    <mergeCell ref="E67:H67"/>
    <mergeCell ref="A69:B69"/>
    <mergeCell ref="A61:J61"/>
    <mergeCell ref="A62:J62"/>
    <mergeCell ref="A64:D64"/>
    <mergeCell ref="E64:H64"/>
    <mergeCell ref="A65:D65"/>
    <mergeCell ref="A25:J25"/>
    <mergeCell ref="A28:C28"/>
    <mergeCell ref="E28:H28"/>
    <mergeCell ref="A29:C29"/>
    <mergeCell ref="E29:H29"/>
    <mergeCell ref="A8:J8"/>
    <mergeCell ref="D11:G11"/>
    <mergeCell ref="A15:G15"/>
    <mergeCell ref="D21:J21"/>
    <mergeCell ref="A23:J23"/>
    <mergeCell ref="I2:J2"/>
    <mergeCell ref="A1:D1"/>
    <mergeCell ref="A2:D2"/>
    <mergeCell ref="A3:D3"/>
    <mergeCell ref="A4:D4"/>
    <mergeCell ref="A58:J58"/>
    <mergeCell ref="D12:G12"/>
    <mergeCell ref="C18:J18"/>
    <mergeCell ref="A26:J26"/>
    <mergeCell ref="C35:J35"/>
    <mergeCell ref="A6:J6"/>
    <mergeCell ref="A48:C48"/>
    <mergeCell ref="E48:H48"/>
    <mergeCell ref="A52:B52"/>
    <mergeCell ref="C53:J53"/>
    <mergeCell ref="D56:J56"/>
    <mergeCell ref="A45:C45"/>
    <mergeCell ref="E45:H45"/>
    <mergeCell ref="A46:C46"/>
    <mergeCell ref="E46:H46"/>
    <mergeCell ref="A47:C47"/>
    <mergeCell ref="E47:H47"/>
  </mergeCells>
  <phoneticPr fontId="1" type="noConversion"/>
  <printOptions horizontalCentered="1"/>
  <pageMargins left="0.27559055118110237" right="0.23622047244094491" top="0.59055118110236227" bottom="0.35433070866141736" header="0.31496062992125984" footer="0.27559055118110237"/>
  <pageSetup paperSize="9" orientation="portrait" horizontalDpi="4294967293" verticalDpi="4294967293" r:id="rId1"/>
  <headerFooter alignWithMargins="0">
    <oddHeader>&amp;CProjekt budżetu powiatu na 2023 rok</oddHeader>
  </headerFooter>
  <rowBreaks count="3" manualBreakCount="3">
    <brk id="101" max="16383" man="1"/>
    <brk id="417" max="16383" man="1"/>
    <brk id="13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INWESTYCJE 2023 PLAN</vt:lpstr>
      <vt:lpstr>OPIS</vt:lpstr>
      <vt:lpstr>'INWESTYCJE 2023 PLAN'!Obszar_wydruku</vt:lpstr>
      <vt:lpstr>'INWESTYCJE 2023 PLAN'!Tytuły_wydruku</vt:lpstr>
    </vt:vector>
  </TitlesOfParts>
  <Company>Starostwo Powiatowe w Białymstoku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Bożena Pieciul</cp:lastModifiedBy>
  <cp:lastPrinted>2023-12-20T15:47:31Z</cp:lastPrinted>
  <dcterms:created xsi:type="dcterms:W3CDTF">2004-10-15T20:04:07Z</dcterms:created>
  <dcterms:modified xsi:type="dcterms:W3CDTF">2024-02-02T13:32:46Z</dcterms:modified>
</cp:coreProperties>
</file>