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85" windowHeight="7770" activeTab="7"/>
  </bookViews>
  <sheets>
    <sheet name="1" sheetId="1" r:id="rId1"/>
    <sheet name="1a" sheetId="2" r:id="rId2"/>
    <sheet name="1b" sheetId="3" r:id="rId3"/>
    <sheet name="2" sheetId="4" r:id="rId4"/>
    <sheet name="2a" sheetId="5" r:id="rId5"/>
    <sheet name="2b" sheetId="6" r:id="rId6"/>
    <sheet name="3" sheetId="7" r:id="rId7"/>
    <sheet name="4" sheetId="8" r:id="rId8"/>
  </sheets>
  <definedNames>
    <definedName name="_xlnm.Print_Area" localSheetId="0">'1'!$A$1:$G$193</definedName>
  </definedNames>
  <calcPr fullCalcOnLoad="1"/>
</workbook>
</file>

<file path=xl/sharedStrings.xml><?xml version="1.0" encoding="utf-8"?>
<sst xmlns="http://schemas.openxmlformats.org/spreadsheetml/2006/main" count="1144" uniqueCount="338">
  <si>
    <t>Załącznik Nr 1</t>
  </si>
  <si>
    <t>do sprawozdania rocznego</t>
  </si>
  <si>
    <t>z wykonania budżetu</t>
  </si>
  <si>
    <t>WYKONANIE</t>
  </si>
  <si>
    <t>DOCHODÓW BUDŻETOWYCH</t>
  </si>
  <si>
    <t>powiatu makowskiego za 2006 r.</t>
  </si>
  <si>
    <t>Dział</t>
  </si>
  <si>
    <t>Rozdział</t>
  </si>
  <si>
    <t>§</t>
  </si>
  <si>
    <t>Treść</t>
  </si>
  <si>
    <t>Plan dochodów wg uchwał org. powiatu</t>
  </si>
  <si>
    <t>Wykonanie za 2006 r.</t>
  </si>
  <si>
    <t>%</t>
  </si>
  <si>
    <t>010</t>
  </si>
  <si>
    <t xml:space="preserve">Rolnictwo i łowiectwo </t>
  </si>
  <si>
    <t>01005</t>
  </si>
  <si>
    <t xml:space="preserve">Prace geodezyjno-urządzeniowe na potrzeby rolnictwa </t>
  </si>
  <si>
    <t>2110</t>
  </si>
  <si>
    <t xml:space="preserve">Dotacje celowe otrzymane z budżetu państwa na zadania bieżące z zakresu administracji rządowej oraz inne zadania zlecone ustawami realizowane przez powiat </t>
  </si>
  <si>
    <t>01008</t>
  </si>
  <si>
    <t xml:space="preserve">Melioracje wodne </t>
  </si>
  <si>
    <t>2360</t>
  </si>
  <si>
    <t xml:space="preserve">Dochody jednostek samorządu terytorialnego związane z realizacją zadań z zakresu administracji rządowej oraz innych zadań zleconych ustawami </t>
  </si>
  <si>
    <t>020</t>
  </si>
  <si>
    <t xml:space="preserve">Leśnictwo </t>
  </si>
  <si>
    <t>02001</t>
  </si>
  <si>
    <t xml:space="preserve">Gospodarka leśna 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</si>
  <si>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</si>
  <si>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</si>
  <si>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02002</t>
  </si>
  <si>
    <t xml:space="preserve">Nadzór nad gospodarką leśną </t>
  </si>
  <si>
    <t>2440</t>
  </si>
  <si>
    <t xml:space="preserve">Dotacje otrzymane z funduszy celowych na realizację zadań bieżących jednostek sektora finansów publicznych  </t>
  </si>
  <si>
    <t>150</t>
  </si>
  <si>
    <t xml:space="preserve">Przetwórstwo przemysłowe </t>
  </si>
  <si>
    <t>15097</t>
  </si>
  <si>
    <t xml:space="preserve">Gospodarstwa pomocnicze </t>
  </si>
  <si>
    <t>2380</t>
  </si>
  <si>
    <t xml:space="preserve">Wpływy do budżetu części zysku gospodarstwa pomocniczego </t>
  </si>
  <si>
    <t xml:space="preserve">Wytwarzanie i zaopatrywanie w energię elektryczną, gaz i wodę </t>
  </si>
  <si>
    <t xml:space="preserve">Dostarczanie ciepła </t>
  </si>
  <si>
    <t>0840</t>
  </si>
  <si>
    <t xml:space="preserve">Wpływy ze sprzedaży wyrobów </t>
  </si>
  <si>
    <t>Transport i łączność</t>
  </si>
  <si>
    <t xml:space="preserve">Drogi publiczne powiatowe </t>
  </si>
  <si>
    <t>0690</t>
  </si>
  <si>
    <t xml:space="preserve">Wpływy z różnych opłat </t>
  </si>
  <si>
    <t>0750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</si>
  <si>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</si>
  <si>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0870</t>
  </si>
  <si>
    <t xml:space="preserve">Wpływy ze sprzedazy składników majątkowych </t>
  </si>
  <si>
    <t>0920</t>
  </si>
  <si>
    <t xml:space="preserve">Pozostałe odsetki </t>
  </si>
  <si>
    <t>0970</t>
  </si>
  <si>
    <t xml:space="preserve">Wpływy z różnych dochodów </t>
  </si>
  <si>
    <t>2710</t>
  </si>
  <si>
    <t>Wpływy z tytułu pomocy finansowej udzielanej między jednostkami samorządu terytorialnego na dofinansowanie własnych zadań bieżących</t>
  </si>
  <si>
    <t>6260</t>
  </si>
  <si>
    <t xml:space="preserve">Dotacje otrzymane z funduszy celowych na finansowanie lub dofinansowanie kosztów realizacji inwestycji i zakupów inwestycyjnych jednostek sektora finansów publicznych </t>
  </si>
  <si>
    <t>6298</t>
  </si>
  <si>
    <t>Środki na dofinasowanie własnych inwestycji gmin(związków gmin), powiatów (związków powiatów), samorządów województw, pozyskane z innych źródeł</t>
  </si>
  <si>
    <t>6300</t>
  </si>
  <si>
    <t xml:space="preserve">Wpływy z tytułu pomocy finansowej udzielanej między jednostkami samorządu terytorialnego na dofinansowanie własnych zadań inwestycyjnych i zakupów inwestycyjnych </t>
  </si>
  <si>
    <t>6439</t>
  </si>
  <si>
    <t xml:space="preserve">Dotacje celowe otrzymane z budżetu państwa na realizację inwestycji i zakupów inwestycyjnych własnych powiatu </t>
  </si>
  <si>
    <t xml:space="preserve">Gospodarka mieszkaniowa </t>
  </si>
  <si>
    <t xml:space="preserve">Gospodarka gruntami i nieruchomościami </t>
  </si>
  <si>
    <t xml:space="preserve">Dochody z najmu i dzierżawy składników majątkowych Skarbu Państwa lub jednostek samorządu terytorialnego oraz innych umów o podobnym charakterze </t>
  </si>
  <si>
    <t>0470</t>
  </si>
  <si>
    <t xml:space="preserve">Wpływy z opłat za zarząd, użytkowanie i użytkowanie wieczyste nieruchomości </t>
  </si>
  <si>
    <t xml:space="preserve">Działalność usługowa </t>
  </si>
  <si>
    <t xml:space="preserve">Prace geodezyjne i kartograficzne (nieinwestycyjne) </t>
  </si>
  <si>
    <t xml:space="preserve">Opracowania geodezyjne i kartograficzne </t>
  </si>
  <si>
    <t xml:space="preserve">Nadzór budowlany </t>
  </si>
  <si>
    <t xml:space="preserve">Administracja publiczna </t>
  </si>
  <si>
    <t xml:space="preserve">Urzędy wojewódzkie </t>
  </si>
  <si>
    <t xml:space="preserve">Dotacje celowe otrzymane z budżetu państwa na zadania bieżące z zakresu administracji rządowej oraz inne zadania zlecone ustawami realizowane przez powiat  </t>
  </si>
  <si>
    <t>2120</t>
  </si>
  <si>
    <t xml:space="preserve">Dotacje celowe otrzymane z budżetu państwa na zasania bieżące realizowane przez powiat na podstawie porozumień z organami administracji rządowej </t>
  </si>
  <si>
    <t xml:space="preserve">Starostwa powiatowe  </t>
  </si>
  <si>
    <t>0830</t>
  </si>
  <si>
    <t xml:space="preserve">Wpływy z usług </t>
  </si>
  <si>
    <t xml:space="preserve">Komisje poborowe </t>
  </si>
  <si>
    <t>75075</t>
  </si>
  <si>
    <t>Promocja jednostek samorzadu terytorialnego</t>
  </si>
  <si>
    <t>Pozostałe odsetki</t>
  </si>
  <si>
    <t>751</t>
  </si>
  <si>
    <t>Urzędy naczelnych organów władzy państwowej, kontroli i ochrony prawa oraz sądownictwa</t>
  </si>
  <si>
    <t>75109</t>
  </si>
  <si>
    <t>Wybory do rad gmin,rad powiatów i sejmików województw, wybory wójtów,burmistrzów i prezydentów miast oraz referenda gminne, powiatowe i wojewódzkie</t>
  </si>
  <si>
    <t>Dotacje celowe otrzymane z budżetu państwa na zadania bieżące z zakresu administracji rządowej oraz inne zadania zlecone ustawami realizowane przez powiat</t>
  </si>
  <si>
    <t xml:space="preserve">Bezpieczeństwo publiczne i ochrona przeciwpożarowa </t>
  </si>
  <si>
    <t xml:space="preserve">Komendy powiatowe Państwowej Straży Pożarnej   </t>
  </si>
  <si>
    <t>2330</t>
  </si>
  <si>
    <t xml:space="preserve">Dotacje celowe otrzymane od samorządu województwa na zadania bieżące realizowane na podstawie porozumień (umów) między jednostkami samorządu terytorialnego </t>
  </si>
  <si>
    <t>6410</t>
  </si>
  <si>
    <t>Dotacje celowe otrzymane z budżetu państwa na inwestycje i zakupy inwestycyjne z zakresu administracji rządowej oraz inne zadania zlecone ustawami realizowane przez powiat</t>
  </si>
  <si>
    <t>75414</t>
  </si>
  <si>
    <t xml:space="preserve">Obrona cywilna </t>
  </si>
  <si>
    <t>75495</t>
  </si>
  <si>
    <t xml:space="preserve">Pozostała działalność </t>
  </si>
  <si>
    <t>2700</t>
  </si>
  <si>
    <t xml:space="preserve">Środki na dofinansowanie własnych zadań bieżących gmin (związków gmin), powiatów (związków powiatów), samorządów województw, pozyskane z innych źródeł </t>
  </si>
  <si>
    <t xml:space="preserve">Dochody od osób prawnych, od osób fizycznych od innych jednostek nie posiadających osobowości prawnej oraz wydatki związane z ich poborem </t>
  </si>
  <si>
    <t>75618</t>
  </si>
  <si>
    <t xml:space="preserve">Wpływy z innych opłat stanowiących dochody jednostek samorządu terytorialnego na podstawie ustaw </t>
  </si>
  <si>
    <t>0420</t>
  </si>
  <si>
    <t>Wpływy z opłaty komunikacyjnej</t>
  </si>
  <si>
    <t>0490</t>
  </si>
  <si>
    <t xml:space="preserve">Wpływy z innych lokalnych opłat pobieranych przez jednostki samorządu terytorialnego na podstawie odrębnych ustaw </t>
  </si>
  <si>
    <t>0590</t>
  </si>
  <si>
    <t>Wpływy z opłat za koncesje i licencje</t>
  </si>
  <si>
    <t xml:space="preserve">Udziały powiatów w podatkach stanowiących dochód budżetu państwa </t>
  </si>
  <si>
    <t>0010</t>
  </si>
  <si>
    <t xml:space="preserve">Podatek dochodowy od osób fizycznych </t>
  </si>
  <si>
    <t>0020</t>
  </si>
  <si>
    <t xml:space="preserve">Podatek dochodowy od osób prawnych </t>
  </si>
  <si>
    <t xml:space="preserve">Różne rozliczenia </t>
  </si>
  <si>
    <t xml:space="preserve">Część oświatowa subwencji ogólnej dla jednostek samorządu terytorialnego </t>
  </si>
  <si>
    <t>2920</t>
  </si>
  <si>
    <t xml:space="preserve">Subwencje ogólne z budżetu państwa </t>
  </si>
  <si>
    <t>75802</t>
  </si>
  <si>
    <t xml:space="preserve">Uzupełnienie subwencji ogólnej dla jednostek samorządu terytorialnego </t>
  </si>
  <si>
    <t>2780</t>
  </si>
  <si>
    <t xml:space="preserve">Środki na inwestycje rozpoczęte przed dniem 1 stycznia 1999 r. </t>
  </si>
  <si>
    <t xml:space="preserve">Część wyrównawcza subwencji ogólnej dla powiatów </t>
  </si>
  <si>
    <t>75832</t>
  </si>
  <si>
    <t xml:space="preserve">Część równoważąca subwencji ogólnej dla powiatów </t>
  </si>
  <si>
    <t xml:space="preserve">Oświata i wychowanie </t>
  </si>
  <si>
    <t>80111</t>
  </si>
  <si>
    <t xml:space="preserve">Gimnazja specjalne </t>
  </si>
  <si>
    <t>80114</t>
  </si>
  <si>
    <t xml:space="preserve">Zespoły obsługi ekonomiczno - administracyjnej szkół </t>
  </si>
  <si>
    <t>80120</t>
  </si>
  <si>
    <t xml:space="preserve">Licea ogólnokształcące </t>
  </si>
  <si>
    <t>Dochody z najmu i dzierżawy składników majatkowych Skarbu Państwa, jednostek samorządu terytorialnego lub innych jednostek zaliczanych do sektora finansów publicznych oraz innych umów o podobnym charakterze</t>
  </si>
  <si>
    <t xml:space="preserve">Szkoły zawodowe </t>
  </si>
  <si>
    <t>80140</t>
  </si>
  <si>
    <t>Centra kształcenia ustawicznego i praktycznego oraz ośrodki dokształcania zawodowego</t>
  </si>
  <si>
    <t>2320</t>
  </si>
  <si>
    <t xml:space="preserve">Dotacje celowe otrzymane z powiatu na zadania bieżące realizowane na podstawie porozumień (umów) między jednostkami samorządu terytorialnego </t>
  </si>
  <si>
    <t>80144</t>
  </si>
  <si>
    <t xml:space="preserve">Inne formy kształcenia osobno niewymienione </t>
  </si>
  <si>
    <t>2888</t>
  </si>
  <si>
    <t xml:space="preserve">Dotacja celowa otrzymana przez jednostkę samorządu terytorialnego od innej jednostki samorządu terytorialnego bedącej instytucją wdrażającą na zadania bieżące realizowane na podstawie porozumień (umów) </t>
  </si>
  <si>
    <t>2889</t>
  </si>
  <si>
    <t>803</t>
  </si>
  <si>
    <t xml:space="preserve">Szkolnictwo wyższe </t>
  </si>
  <si>
    <t>80309</t>
  </si>
  <si>
    <t xml:space="preserve">Pomoc materialna dla studentów </t>
  </si>
  <si>
    <t xml:space="preserve">Ochrona zdrowia </t>
  </si>
  <si>
    <t>85111</t>
  </si>
  <si>
    <t xml:space="preserve">Szpitale ogólne </t>
  </si>
  <si>
    <t xml:space="preserve">Składki na ubezpieczenie zdrowotne oraz świadczenia dla osób nieobjętych obowiązkiem ubezpieczenia zdrowotnego </t>
  </si>
  <si>
    <t>852 Pomoc społeczna</t>
  </si>
  <si>
    <t>Pomoc społeczna</t>
  </si>
  <si>
    <t>85201</t>
  </si>
  <si>
    <t xml:space="preserve">Placówki opiekuńczo - wychowawcze </t>
  </si>
  <si>
    <t>85202</t>
  </si>
  <si>
    <t xml:space="preserve">Domy pomocy społecznej </t>
  </si>
  <si>
    <t>2130</t>
  </si>
  <si>
    <t xml:space="preserve">Dotacje celowe otrzymane z budżetu państwa na realizację bieżących zadań własnych powiatu </t>
  </si>
  <si>
    <t>2310</t>
  </si>
  <si>
    <t>Dotacje celowe otrzymane z gminy  na zadania bieżące realizowane na podstawie porozumień (umów) między jednostkami samorządu terytorialnego</t>
  </si>
  <si>
    <t>85203</t>
  </si>
  <si>
    <t xml:space="preserve">Ośrodki wsparcia </t>
  </si>
  <si>
    <t>85204</t>
  </si>
  <si>
    <t xml:space="preserve">Rodziny zastępcze </t>
  </si>
  <si>
    <t xml:space="preserve">Dotacje celowe otrzymane z gminy  na zadania bieżące realizowane na podstawie porozumień (umów) między jednostkami samorządu terytorialnego </t>
  </si>
  <si>
    <t>85218</t>
  </si>
  <si>
    <t xml:space="preserve">Powiatowe centra pomocy rodzinie </t>
  </si>
  <si>
    <t>85220</t>
  </si>
  <si>
    <t xml:space="preserve">Jednostki specjalistycznego poradnictwa, mieszkania chronione i ośrodki interwencji kryzysowej </t>
  </si>
  <si>
    <t>853</t>
  </si>
  <si>
    <t xml:space="preserve">Pozostałe zadania w zakresie polityki społecznej </t>
  </si>
  <si>
    <t xml:space="preserve">Zespoły do spraw orzekania o niepełnosprawności </t>
  </si>
  <si>
    <t>85324</t>
  </si>
  <si>
    <t xml:space="preserve">Państwowy Fundusz Rehabilitacji Osób Niepełnosprawnych </t>
  </si>
  <si>
    <t>85333</t>
  </si>
  <si>
    <t xml:space="preserve">Powiatowe urzędy pracy </t>
  </si>
  <si>
    <t>2690</t>
  </si>
  <si>
    <t xml:space="preserve">Środki z Funduszu Pracy otrzymane przez powiat z przeznaczeniem na finansowanie kosztów wynagordzenia i składek na ubezpieczenia społeczne pracowników powiatowego urzędu pracy </t>
  </si>
  <si>
    <t xml:space="preserve">Edukacyjna opieka wychowawcza </t>
  </si>
  <si>
    <t>85403</t>
  </si>
  <si>
    <t xml:space="preserve">Specjalne ośrodki szkolno-wychowawcze </t>
  </si>
  <si>
    <t>Wpływy z usług</t>
  </si>
  <si>
    <t>85406</t>
  </si>
  <si>
    <t xml:space="preserve">Poradnie psychologiczno - pedagogiczne, w tym poradnie specjalistyczne </t>
  </si>
  <si>
    <t>85410</t>
  </si>
  <si>
    <t xml:space="preserve">Internaty i bursy szkolne </t>
  </si>
  <si>
    <t>85415</t>
  </si>
  <si>
    <t xml:space="preserve">Pomoc materialna dla uczniów </t>
  </si>
  <si>
    <t>926</t>
  </si>
  <si>
    <t xml:space="preserve">Kultura fizyczna i sport </t>
  </si>
  <si>
    <t>92695</t>
  </si>
  <si>
    <t xml:space="preserve">R a z e m    d o c h o d y </t>
  </si>
  <si>
    <t>Załącznik Nr 1a</t>
  </si>
  <si>
    <t>Wykonanie</t>
  </si>
  <si>
    <t>dochodów budżetowych</t>
  </si>
  <si>
    <t>na zadania z zakresu administracji rządowej</t>
  </si>
  <si>
    <t>Wykonanie           za 2006 r.</t>
  </si>
  <si>
    <t xml:space="preserve">Komendy powiatowe Państwowej Straży Pożarnej 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</si>
  <si>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</si>
  <si>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</si>
  <si>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</si>
  <si>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Załacznik Nr 2</t>
  </si>
  <si>
    <t>wydatków budżetowych</t>
  </si>
  <si>
    <t>powiatu makowskiego za 2006 rok</t>
  </si>
  <si>
    <t>Plan wydatków wg uchwał org. powiatu</t>
  </si>
  <si>
    <t xml:space="preserve">Zakup usług pozostałych </t>
  </si>
  <si>
    <t xml:space="preserve">Różne wydatki na rzecz osób fizycznych </t>
  </si>
  <si>
    <t xml:space="preserve">Wydatki osobowe nie zaliczone do wynagrodzeń </t>
  </si>
  <si>
    <t xml:space="preserve">Wynagrodzenia osobowe pracowników </t>
  </si>
  <si>
    <t xml:space="preserve">Dodatkowe wynagrodzenie roczne </t>
  </si>
  <si>
    <t xml:space="preserve">Składki na ubezpieczenie społeczne </t>
  </si>
  <si>
    <t xml:space="preserve">Składki na Fundusz Pracy </t>
  </si>
  <si>
    <t>Wynagrodzenia bezosobowe</t>
  </si>
  <si>
    <t xml:space="preserve">Zakup materiałów i wyposażenia </t>
  </si>
  <si>
    <t xml:space="preserve">Zakup energii </t>
  </si>
  <si>
    <t xml:space="preserve">Zakup usług remontowych </t>
  </si>
  <si>
    <t xml:space="preserve">Zakup usług zdrowotnych </t>
  </si>
  <si>
    <t>Zakup usług dostępu do sieci Internet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</si>
  <si>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</si>
  <si>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</si>
  <si>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</si>
  <si>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Podatek od nieruchomości </t>
  </si>
  <si>
    <t xml:space="preserve">Pozostałe podatki na rzecz budżetów jednostek samorządu terytorialnego </t>
  </si>
  <si>
    <t>Opłaty na rzecz budżetu państwa</t>
  </si>
  <si>
    <t xml:space="preserve">Opłaty na rzecz budżetów jednostek samorządu terytorialnego </t>
  </si>
  <si>
    <t>Odsetki od nieterminowych wpłat z tytułu pozostałych podatków i opłat</t>
  </si>
  <si>
    <t xml:space="preserve">Wydatki inwestycyjne jednostek budżetowych </t>
  </si>
  <si>
    <t xml:space="preserve">Wydatki na zakupy inwestycyjne jednostek budżetowych </t>
  </si>
  <si>
    <t xml:space="preserve">Plany zagospodarowania przestrzennego </t>
  </si>
  <si>
    <t xml:space="preserve">Wynagrodzenia osobowe członków korpusu służby cywilnej </t>
  </si>
  <si>
    <t xml:space="preserve">Wynagrodzenia bezosobowe </t>
  </si>
  <si>
    <t xml:space="preserve">Rady powiatów </t>
  </si>
  <si>
    <t xml:space="preserve">Wpłaty gmin i powiatów na rzecz innych jednostek samorządu terytorialnego oraz związków gmin lub związków powiatów na dofinansowanie zadań bieżących </t>
  </si>
  <si>
    <t xml:space="preserve">Koszty postępowania sądowego i prokuratorskiego </t>
  </si>
  <si>
    <t xml:space="preserve">Dotacje celowe przekazane gminie na inwestycje i zakupy inwestycyjne realizowane na podstawie porozumień (umów) między jednostkami samorządu terytorialnego </t>
  </si>
  <si>
    <t>Promocja jednostek samorządu terytorialnego</t>
  </si>
  <si>
    <t>Różne wydatki na rzecz osób fizycznych</t>
  </si>
  <si>
    <t>Składki na ubezpieczenie społeczne</t>
  </si>
  <si>
    <t>Składki na Fundusz Pracy</t>
  </si>
  <si>
    <t>Zakup materiałów i wyposażenia</t>
  </si>
  <si>
    <t>Zakup usług pozostałych</t>
  </si>
  <si>
    <t>Podróże służbowe krajowe</t>
  </si>
  <si>
    <t xml:space="preserve">Komendy wojewódzkie Policji </t>
  </si>
  <si>
    <t xml:space="preserve">Wpłaty jednostek na fundusz celowy na finansowanie lub dofinansowanie zadań inwestycyjnych </t>
  </si>
  <si>
    <t xml:space="preserve">Wydatki osobowe niezaliczone do wynagrodzeń </t>
  </si>
  <si>
    <t xml:space="preserve">Wydatki osobowe niezaliczone do uposażeń wypłacane żołnierzom i funkcjonariuszom </t>
  </si>
  <si>
    <t xml:space="preserve">Uposażenia żołnierzy zawodowych i nadterminowych oraz funkcjonariuszy </t>
  </si>
  <si>
    <t xml:space="preserve">Pozostałe należności żołnierzy zawodowych i nadterminowych oraz funkcjonariuszy </t>
  </si>
  <si>
    <t>Dodatkowe uposażenie roczne dla żołnierzy zawodowych oraz nagrody roczne dla funkcjonariuszy</t>
  </si>
  <si>
    <t xml:space="preserve">Uposażenia oraz świadczenia pieniężne wypłacane przez okres roku żołnierzom i funkcjonariuszom zwolnionym ze służby </t>
  </si>
  <si>
    <t xml:space="preserve">Równoważniki pieniężne i ekwiwalenty dla żołnierzy i funkcjonariuszy </t>
  </si>
  <si>
    <t xml:space="preserve">Zakup leków i materiałów medycznych </t>
  </si>
  <si>
    <t xml:space="preserve">Pozostała działalność       </t>
  </si>
  <si>
    <t xml:space="preserve">Obsługa długu publicznego </t>
  </si>
  <si>
    <t xml:space="preserve">Obsługa papierów wartościowych, kredytów i pożyczek jednostek samorządu terytorialnego     </t>
  </si>
  <si>
    <t xml:space="preserve">Odsetki i dyskonto od krajowych skarbowych papierów wartościowych oraz pożyczek i kredytów </t>
  </si>
  <si>
    <t xml:space="preserve">Rozliczenia z tytułu poręczeń i gwarancji udzielonych przez Skarb Państwa lub jednostkę samorządu terytorialnego </t>
  </si>
  <si>
    <t xml:space="preserve">Wypłaty z tytułu gwarancji i poręczeń </t>
  </si>
  <si>
    <t xml:space="preserve">Szkoły podstawowe specjalne </t>
  </si>
  <si>
    <t xml:space="preserve">Zakup pomocy naukowych, dydaktycznych i książek </t>
  </si>
  <si>
    <t xml:space="preserve"> </t>
  </si>
  <si>
    <t xml:space="preserve">Dotacja podmiotowa z budżetu dla niepublicznej jednostki systemu oświaty </t>
  </si>
  <si>
    <t xml:space="preserve">Licea profilowane </t>
  </si>
  <si>
    <t xml:space="preserve">Szkoły zawodowe specjalne </t>
  </si>
  <si>
    <t>Centra kształcenia ustawniczego i praktycznego oraz ośrodki dokształcania zawodowego</t>
  </si>
  <si>
    <t xml:space="preserve">Dotacje celowe przekazane dla powiatu na zadania bieżące realizowane na podstawie porozumień (umów) między jednostkami samorządu terytorialnego </t>
  </si>
  <si>
    <t xml:space="preserve">Dotacje celowe przekazane do samorządu województwa na zadania bieżące realizowane na podstawie porozumień (umów) między jednostkami samorządu terytorialnego </t>
  </si>
  <si>
    <t xml:space="preserve">Komisje egzaminacyjne </t>
  </si>
  <si>
    <t xml:space="preserve">Dokształcanie i doskonalenie nauczycieli </t>
  </si>
  <si>
    <t xml:space="preserve">Stypendia i zasiłki dla studentów </t>
  </si>
  <si>
    <t xml:space="preserve">Dotacje celowe z budżetu na finansowanie lub dofinansowanie kosztów realizacji inwestycji i zakupów inwestycyjnych innych jednostek sektora finansów publicznych </t>
  </si>
  <si>
    <t>Zwalczanie narkomanii</t>
  </si>
  <si>
    <t xml:space="preserve">Składki na ubezpieczenie zdrowotne </t>
  </si>
  <si>
    <t xml:space="preserve">Dotacja celowa z budżetu na finansowanie lub dofinansowanie zadań zleconych do realizacji stowarzyszeniom </t>
  </si>
  <si>
    <t xml:space="preserve">Świadczenia społeczne </t>
  </si>
  <si>
    <t xml:space="preserve">Zakup środków żywności </t>
  </si>
  <si>
    <t>Ośrodki wsparcia</t>
  </si>
  <si>
    <t>Wydatki osobowe niezaliczone do wynagrodzeń</t>
  </si>
  <si>
    <t>Wynagrodzenia osobowe pracowników</t>
  </si>
  <si>
    <t>Zakup środków żywności</t>
  </si>
  <si>
    <t>Zakup energii</t>
  </si>
  <si>
    <t>Zakup usług remontowych</t>
  </si>
  <si>
    <t>Zakup usług zdrowotnych</t>
  </si>
  <si>
    <t>Różne opłaty i składki</t>
  </si>
  <si>
    <t>Odpisy na zakładowy fundusz świadczeń socjalnych</t>
  </si>
  <si>
    <t>Wydatki na zakupy inwestycyjne jednostek budżetowych</t>
  </si>
  <si>
    <t>Jednostki specjalistycznego poradnictwa, mieszkania chronione i ośrodki interwencji kryzysowej</t>
  </si>
  <si>
    <t xml:space="preserve">Świetlice szkolne </t>
  </si>
  <si>
    <t xml:space="preserve">Wczesne wspomaganie rozwoju dziecka </t>
  </si>
  <si>
    <t>Zakup pomocy naukowych, dydaktycznych i książek</t>
  </si>
  <si>
    <t>Stypendia dla uczniów</t>
  </si>
  <si>
    <t xml:space="preserve">Stypendia dla uczniów </t>
  </si>
  <si>
    <t xml:space="preserve">Kultura i ochrona dziedzictwa narodowego </t>
  </si>
  <si>
    <t xml:space="preserve">Biblioteki </t>
  </si>
  <si>
    <t xml:space="preserve">Dotacje celowe przekazane gminie na zadania bieżące realizowane na podstawie porozumień (umów) między jednostkami samorządu terytorialnego 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</si>
  <si>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</si>
  <si>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</si>
  <si>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 xml:space="preserve">Obiekty sportowe </t>
  </si>
  <si>
    <t xml:space="preserve">Wydatki na pomoc finansową udzielaną między jednostkami samorządu terytorialnego na  dofinansowanie własnych zadań inwestycyjnych i zakupów inwestycyjnych </t>
  </si>
  <si>
    <t xml:space="preserve">R a z e m   w y d a t k i </t>
  </si>
  <si>
    <t xml:space="preserve">Załącznik Nr 2a </t>
  </si>
  <si>
    <t>na realizację zadań z zakresu administracji rządowej</t>
  </si>
  <si>
    <t>Wykonanie          za 2006 r.</t>
  </si>
  <si>
    <t xml:space="preserve">Nagrody roczne dla żołnierzy zawodowych i nadterminowych oraz funkcjonariuszy </t>
  </si>
  <si>
    <t>Razem wydatki</t>
  </si>
  <si>
    <t>Załącznik Nr 1b</t>
  </si>
  <si>
    <t xml:space="preserve">związanych z realizacją zadań realizowanych na podstawie </t>
  </si>
  <si>
    <t>porozumień z organami administracji rządowej</t>
  </si>
  <si>
    <t xml:space="preserve">Dotacje celowe otrzymane z budżetu państwa na zadania bieżące realizowane przez powiat na podstawie porozumień z organami administracji rządowej </t>
  </si>
  <si>
    <t>Załącznik Nr 2 b</t>
  </si>
  <si>
    <t>związanych z realizacją zadań realizowanych na podstawie</t>
  </si>
  <si>
    <t>Wykonanie            za 2006 r.</t>
  </si>
  <si>
    <t>4010</t>
  </si>
  <si>
    <t>4110</t>
  </si>
  <si>
    <t>4120</t>
  </si>
  <si>
    <t>LO Maków</t>
  </si>
  <si>
    <t>ZS Różan</t>
  </si>
  <si>
    <t>ZS Maków</t>
  </si>
  <si>
    <t>ZS Krasnosielc</t>
  </si>
  <si>
    <t>ZS Jaciążek</t>
  </si>
  <si>
    <t>SOSzW Maków</t>
  </si>
  <si>
    <t>Starostwo Pow.</t>
  </si>
  <si>
    <t>Ogółem</t>
  </si>
  <si>
    <t>CKP Mak.</t>
  </si>
  <si>
    <t>PZds.Osz.    Maków</t>
  </si>
  <si>
    <t>Paragrafy</t>
  </si>
  <si>
    <t>Wykonanie wydatków budżetowych 2006r. - Dział 801 - Oświata i wychowanie</t>
  </si>
  <si>
    <t>Załącznik Nr 3</t>
  </si>
  <si>
    <t>wyd.jęz.  ang.</t>
  </si>
  <si>
    <t>Star.Powiat.</t>
  </si>
  <si>
    <t>3240/UE</t>
  </si>
  <si>
    <t>4210/UE</t>
  </si>
  <si>
    <t>Załącznik Nr 4</t>
  </si>
  <si>
    <t>Wykonanie wydatów budżetowych 2006r. - Dział 854 -  Edukacyjna opieka wychowawcza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</si>
</sst>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49" fontId="8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right" wrapText="1"/>
    </xf>
    <xf numFmtId="4" fontId="9" fillId="0" borderId="4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right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4" fontId="9" fillId="0" borderId="6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wrapText="1"/>
    </xf>
    <xf numFmtId="49" fontId="9" fillId="0" borderId="7" xfId="0" applyNumberFormat="1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/>
    </xf>
    <xf numFmtId="49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4" fontId="9" fillId="0" borderId="9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wrapText="1"/>
    </xf>
    <xf numFmtId="49" fontId="9" fillId="0" borderId="8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/>
    </xf>
    <xf numFmtId="0" fontId="9" fillId="0" borderId="6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right" wrapText="1"/>
    </xf>
    <xf numFmtId="49" fontId="6" fillId="0" borderId="9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right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right" wrapText="1"/>
    </xf>
    <xf numFmtId="4" fontId="9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164" fontId="6" fillId="0" borderId="2" xfId="17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vertical="center"/>
    </xf>
    <xf numFmtId="164" fontId="2" fillId="0" borderId="6" xfId="17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wrapText="1"/>
    </xf>
    <xf numFmtId="0" fontId="9" fillId="0" borderId="9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4" fontId="9" fillId="0" borderId="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14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" fontId="9" fillId="0" borderId="6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4" fontId="9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wrapText="1"/>
    </xf>
    <xf numFmtId="164" fontId="9" fillId="0" borderId="6" xfId="0" applyNumberFormat="1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0" fontId="2" fillId="0" borderId="8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9" fillId="0" borderId="9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6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 horizontal="center" wrapText="1"/>
    </xf>
    <xf numFmtId="4" fontId="16" fillId="0" borderId="2" xfId="0" applyNumberFormat="1" applyFont="1" applyBorder="1" applyAlignment="1">
      <alignment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/>
    </xf>
    <xf numFmtId="4" fontId="16" fillId="0" borderId="2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 horizontal="center" wrapText="1"/>
    </xf>
    <xf numFmtId="4" fontId="15" fillId="0" borderId="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203"/>
  <sheetViews>
    <sheetView view="pageBreakPreview" zoomScaleSheetLayoutView="100" workbookViewId="0" topLeftCell="A1">
      <selection activeCell="D75" sqref="D75"/>
    </sheetView>
  </sheetViews>
  <sheetFormatPr defaultColWidth="9.140625" defaultRowHeight="24.75" customHeight="1"/>
  <cols>
    <col min="1" max="1" width="5.57421875" style="1" customWidth="1"/>
    <col min="2" max="2" width="7.57421875" style="1" customWidth="1"/>
    <col min="3" max="3" width="4.7109375" style="1" customWidth="1"/>
    <col min="4" max="4" width="42.28125" style="2" customWidth="1"/>
    <col min="5" max="5" width="14.00390625" style="1" customWidth="1"/>
    <col min="6" max="6" width="14.28125" style="6" customWidth="1"/>
    <col min="7" max="7" width="7.421875" style="6" customWidth="1"/>
    <col min="8" max="16" width="9.140625" style="1" customWidth="1"/>
    <col min="17" max="17" width="4.7109375" style="1" customWidth="1"/>
    <col min="18" max="18" width="9.140625" style="1" hidden="1" customWidth="1"/>
    <col min="19" max="16384" width="9.140625" style="1" customWidth="1"/>
  </cols>
  <sheetData>
    <row r="1" spans="5:7" ht="12.75" customHeight="1">
      <c r="E1" s="459" t="s">
        <v>0</v>
      </c>
      <c r="F1" s="460"/>
      <c r="G1" s="460"/>
    </row>
    <row r="2" spans="5:7" ht="12.75" customHeight="1">
      <c r="E2" s="459" t="s">
        <v>1</v>
      </c>
      <c r="F2" s="460"/>
      <c r="G2" s="460"/>
    </row>
    <row r="3" spans="5:7" ht="12.75" customHeight="1">
      <c r="E3" s="459" t="s">
        <v>2</v>
      </c>
      <c r="F3" s="460"/>
      <c r="G3" s="460"/>
    </row>
    <row r="4" spans="1:7" ht="21" customHeight="1">
      <c r="A4" s="448"/>
      <c r="B4" s="448"/>
      <c r="C4" s="448"/>
      <c r="D4" s="448"/>
      <c r="E4" s="448"/>
      <c r="F4" s="4"/>
      <c r="G4" s="4"/>
    </row>
    <row r="5" spans="1:7" ht="18.75" customHeight="1">
      <c r="A5" s="452" t="s">
        <v>3</v>
      </c>
      <c r="B5" s="452"/>
      <c r="C5" s="452"/>
      <c r="D5" s="452"/>
      <c r="E5" s="452"/>
      <c r="F5" s="453"/>
      <c r="G5" s="453"/>
    </row>
    <row r="6" spans="1:7" ht="24.75" customHeight="1">
      <c r="A6" s="452" t="s">
        <v>4</v>
      </c>
      <c r="B6" s="452"/>
      <c r="C6" s="452"/>
      <c r="D6" s="452"/>
      <c r="E6" s="452"/>
      <c r="F6" s="453"/>
      <c r="G6" s="453"/>
    </row>
    <row r="7" spans="1:7" ht="18.75" customHeight="1">
      <c r="A7" s="454" t="s">
        <v>5</v>
      </c>
      <c r="B7" s="455"/>
      <c r="C7" s="455"/>
      <c r="D7" s="455"/>
      <c r="E7" s="455"/>
      <c r="F7" s="455"/>
      <c r="G7" s="455"/>
    </row>
    <row r="8" spans="6:7" ht="24.75" customHeight="1" hidden="1">
      <c r="F8" s="5"/>
      <c r="G8" s="5"/>
    </row>
    <row r="9" ht="0.75" customHeight="1" hidden="1"/>
    <row r="10" spans="6:7" ht="24.75" customHeight="1" hidden="1">
      <c r="F10" s="7"/>
      <c r="G10" s="7"/>
    </row>
    <row r="11" spans="5:8" ht="11.25" customHeight="1">
      <c r="E11" s="4"/>
      <c r="F11" s="4"/>
      <c r="G11" s="4"/>
      <c r="H11" s="4"/>
    </row>
    <row r="12" spans="1:7" ht="58.5" customHeight="1">
      <c r="A12" s="8" t="s">
        <v>6</v>
      </c>
      <c r="B12" s="9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11" t="s">
        <v>12</v>
      </c>
    </row>
    <row r="13" spans="1:7" ht="14.25" customHeight="1">
      <c r="A13" s="12">
        <v>1</v>
      </c>
      <c r="B13" s="13">
        <v>2</v>
      </c>
      <c r="C13" s="13">
        <v>3</v>
      </c>
      <c r="D13" s="14">
        <v>4</v>
      </c>
      <c r="E13" s="13">
        <v>5</v>
      </c>
      <c r="F13" s="15">
        <v>6</v>
      </c>
      <c r="G13" s="12">
        <v>7</v>
      </c>
    </row>
    <row r="14" spans="1:7" ht="14.25" customHeight="1">
      <c r="A14" s="16" t="s">
        <v>13</v>
      </c>
      <c r="B14" s="17"/>
      <c r="C14" s="17"/>
      <c r="D14" s="18" t="s">
        <v>14</v>
      </c>
      <c r="E14" s="19">
        <f>SUM(E15,E17)</f>
        <v>46500</v>
      </c>
      <c r="F14" s="20">
        <f>F15+F17</f>
        <v>46448.76</v>
      </c>
      <c r="G14" s="21">
        <f>F14/E14*100</f>
        <v>99.88980645161291</v>
      </c>
    </row>
    <row r="15" spans="1:7" ht="12.75" customHeight="1">
      <c r="A15" s="22"/>
      <c r="B15" s="23" t="s">
        <v>15</v>
      </c>
      <c r="C15" s="23"/>
      <c r="D15" s="24" t="s">
        <v>16</v>
      </c>
      <c r="E15" s="25">
        <v>45000</v>
      </c>
      <c r="F15" s="26">
        <f>F16</f>
        <v>45000</v>
      </c>
      <c r="G15" s="27">
        <f aca="true" t="shared" si="0" ref="G15:G78">F15/E15*100</f>
        <v>100</v>
      </c>
    </row>
    <row r="16" spans="1:7" ht="36.75" customHeight="1">
      <c r="A16" s="28"/>
      <c r="B16" s="29"/>
      <c r="C16" s="30" t="s">
        <v>17</v>
      </c>
      <c r="D16" s="31" t="s">
        <v>18</v>
      </c>
      <c r="E16" s="32">
        <v>45000</v>
      </c>
      <c r="F16" s="33">
        <v>45000</v>
      </c>
      <c r="G16" s="34">
        <f t="shared" si="0"/>
        <v>100</v>
      </c>
    </row>
    <row r="17" spans="1:7" ht="12.75" customHeight="1">
      <c r="A17" s="28"/>
      <c r="B17" s="35" t="s">
        <v>19</v>
      </c>
      <c r="C17" s="36"/>
      <c r="D17" s="37" t="s">
        <v>20</v>
      </c>
      <c r="E17" s="38">
        <f>E18</f>
        <v>1500</v>
      </c>
      <c r="F17" s="26">
        <f>F18</f>
        <v>1448.76</v>
      </c>
      <c r="G17" s="27">
        <f t="shared" si="0"/>
        <v>96.584</v>
      </c>
    </row>
    <row r="18" spans="1:7" ht="36.75" customHeight="1">
      <c r="A18" s="28"/>
      <c r="B18" s="39"/>
      <c r="C18" s="40" t="s">
        <v>21</v>
      </c>
      <c r="D18" s="41" t="s">
        <v>22</v>
      </c>
      <c r="E18" s="42">
        <v>1500</v>
      </c>
      <c r="F18" s="33">
        <v>1448.76</v>
      </c>
      <c r="G18" s="34">
        <f t="shared" si="0"/>
        <v>96.584</v>
      </c>
    </row>
    <row r="19" spans="1:7" ht="14.25" customHeight="1">
      <c r="A19" s="16" t="s">
        <v>23</v>
      </c>
      <c r="B19" s="17"/>
      <c r="C19" s="43"/>
      <c r="D19" s="18" t="s">
        <v>24</v>
      </c>
      <c r="E19" s="19">
        <f>SUM(E20,E23)</f>
        <v>264613</v>
      </c>
      <c r="F19" s="20">
        <f>F20+F23</f>
        <v>263412.61</v>
      </c>
      <c r="G19" s="21">
        <f t="shared" si="0"/>
        <v>99.54636015615257</v>
      </c>
    </row>
    <row r="20" spans="1:7" ht="13.5" customHeight="1">
      <c r="A20" s="44"/>
      <c r="B20" s="23" t="s">
        <v>25</v>
      </c>
      <c r="C20" s="45"/>
      <c r="D20" s="24" t="s">
        <v>26</v>
      </c>
      <c r="E20" s="25">
        <f>SUM(E21:E22)</f>
        <v>238068</v>
      </c>
      <c r="F20" s="46">
        <f>F21+F22</f>
        <v>236867.61</v>
      </c>
      <c r="G20" s="47">
        <f t="shared" si="0"/>
        <v>99.49577851706235</v>
      </c>
    </row>
    <row r="21" spans="1:7" ht="36.75" customHeight="1">
      <c r="A21" s="48"/>
      <c r="B21" s="49"/>
      <c r="C21" s="50" t="s">
        <v>17</v>
      </c>
      <c r="D21" s="51" t="s">
        <v>18</v>
      </c>
      <c r="E21" s="52">
        <v>11500</v>
      </c>
      <c r="F21" s="53">
        <v>10300</v>
      </c>
      <c r="G21" s="54">
        <f t="shared" si="0"/>
        <v>89.56521739130436</v>
      </c>
    </row>
    <row r="22" spans="1:7" ht="36.75" customHeight="1">
      <c r="A22" s="48"/>
      <c r="B22" s="55"/>
      <c r="C22" s="56" t="s">
        <v>27</v>
      </c>
      <c r="D22" s="57" t="s">
        <v>28</v>
      </c>
      <c r="E22" s="42">
        <v>226568</v>
      </c>
      <c r="F22" s="58">
        <v>226567.61</v>
      </c>
      <c r="G22" s="59">
        <f t="shared" si="0"/>
        <v>99.99982786624766</v>
      </c>
    </row>
    <row r="23" spans="1:7" ht="12.75" customHeight="1">
      <c r="A23" s="44"/>
      <c r="B23" s="35" t="s">
        <v>29</v>
      </c>
      <c r="C23" s="36"/>
      <c r="D23" s="37" t="s">
        <v>30</v>
      </c>
      <c r="E23" s="38">
        <v>26545</v>
      </c>
      <c r="F23" s="60">
        <f>F24</f>
        <v>26545</v>
      </c>
      <c r="G23" s="61">
        <f t="shared" si="0"/>
        <v>100</v>
      </c>
    </row>
    <row r="24" spans="1:7" ht="25.5" customHeight="1">
      <c r="A24" s="44"/>
      <c r="B24" s="62"/>
      <c r="C24" s="63" t="s">
        <v>31</v>
      </c>
      <c r="D24" s="64" t="s">
        <v>32</v>
      </c>
      <c r="E24" s="65">
        <v>26545</v>
      </c>
      <c r="F24" s="33">
        <v>26545</v>
      </c>
      <c r="G24" s="34">
        <f t="shared" si="0"/>
        <v>100</v>
      </c>
    </row>
    <row r="25" spans="1:7" ht="14.25" customHeight="1">
      <c r="A25" s="16" t="s">
        <v>33</v>
      </c>
      <c r="B25" s="16"/>
      <c r="C25" s="66"/>
      <c r="D25" s="67" t="s">
        <v>34</v>
      </c>
      <c r="E25" s="68">
        <v>12358</v>
      </c>
      <c r="F25" s="20">
        <f>F26</f>
        <v>12358.19</v>
      </c>
      <c r="G25" s="21">
        <f t="shared" si="0"/>
        <v>100.00153746560933</v>
      </c>
    </row>
    <row r="26" spans="1:7" ht="12.75" customHeight="1">
      <c r="A26" s="44"/>
      <c r="B26" s="35" t="s">
        <v>35</v>
      </c>
      <c r="C26" s="36"/>
      <c r="D26" s="37" t="s">
        <v>36</v>
      </c>
      <c r="E26" s="38">
        <v>12358</v>
      </c>
      <c r="F26" s="26">
        <f>F27</f>
        <v>12358.19</v>
      </c>
      <c r="G26" s="27">
        <f t="shared" si="0"/>
        <v>100.00153746560933</v>
      </c>
    </row>
    <row r="27" spans="1:7" ht="12.75" customHeight="1">
      <c r="A27" s="44"/>
      <c r="B27" s="17"/>
      <c r="C27" s="40" t="s">
        <v>37</v>
      </c>
      <c r="D27" s="41" t="s">
        <v>38</v>
      </c>
      <c r="E27" s="42">
        <v>12358</v>
      </c>
      <c r="F27" s="33">
        <v>12358.19</v>
      </c>
      <c r="G27" s="34">
        <f t="shared" si="0"/>
        <v>100.00153746560933</v>
      </c>
    </row>
    <row r="28" spans="1:7" ht="30.75" customHeight="1">
      <c r="A28" s="16">
        <v>400</v>
      </c>
      <c r="B28" s="17"/>
      <c r="C28" s="43"/>
      <c r="D28" s="18" t="s">
        <v>39</v>
      </c>
      <c r="E28" s="19">
        <f>SUM(E29)</f>
        <v>141234</v>
      </c>
      <c r="F28" s="20">
        <f>F29</f>
        <v>148298</v>
      </c>
      <c r="G28" s="21">
        <f t="shared" si="0"/>
        <v>105.00162850305168</v>
      </c>
    </row>
    <row r="29" spans="1:7" ht="12.75" customHeight="1">
      <c r="A29" s="22"/>
      <c r="B29" s="35">
        <v>40001</v>
      </c>
      <c r="C29" s="36"/>
      <c r="D29" s="37" t="s">
        <v>40</v>
      </c>
      <c r="E29" s="38">
        <f>E30</f>
        <v>141234</v>
      </c>
      <c r="F29" s="26">
        <f>F30</f>
        <v>148298</v>
      </c>
      <c r="G29" s="27">
        <f t="shared" si="0"/>
        <v>105.00162850305168</v>
      </c>
    </row>
    <row r="30" spans="1:7" ht="12" customHeight="1">
      <c r="A30" s="28"/>
      <c r="B30" s="69"/>
      <c r="C30" s="63" t="s">
        <v>41</v>
      </c>
      <c r="D30" s="64" t="s">
        <v>42</v>
      </c>
      <c r="E30" s="65">
        <v>141234</v>
      </c>
      <c r="F30" s="70">
        <v>148298</v>
      </c>
      <c r="G30" s="34">
        <f t="shared" si="0"/>
        <v>105.00162850305168</v>
      </c>
    </row>
    <row r="31" spans="1:7" ht="14.25" customHeight="1">
      <c r="A31" s="71">
        <v>600</v>
      </c>
      <c r="B31" s="72"/>
      <c r="C31" s="73"/>
      <c r="D31" s="74" t="s">
        <v>43</v>
      </c>
      <c r="E31" s="75">
        <f>E32</f>
        <v>3138939</v>
      </c>
      <c r="F31" s="20">
        <f>F32</f>
        <v>3103933.46</v>
      </c>
      <c r="G31" s="21">
        <f t="shared" si="0"/>
        <v>98.88479706040799</v>
      </c>
    </row>
    <row r="32" spans="1:7" ht="12.75" customHeight="1">
      <c r="A32" s="76"/>
      <c r="B32" s="77">
        <v>60014</v>
      </c>
      <c r="C32" s="78"/>
      <c r="D32" s="79" t="s">
        <v>44</v>
      </c>
      <c r="E32" s="80">
        <f>SUM(E33:E42)</f>
        <v>3138939</v>
      </c>
      <c r="F32" s="81">
        <f>SUM(F33:F42)</f>
        <v>3103933.46</v>
      </c>
      <c r="G32" s="47">
        <f t="shared" si="0"/>
        <v>98.88479706040799</v>
      </c>
    </row>
    <row r="33" spans="1:7" ht="12.75" customHeight="1">
      <c r="A33" s="82"/>
      <c r="B33" s="83"/>
      <c r="C33" s="84" t="s">
        <v>45</v>
      </c>
      <c r="D33" s="85" t="s">
        <v>46</v>
      </c>
      <c r="E33" s="52">
        <v>1050</v>
      </c>
      <c r="F33" s="53">
        <v>1050</v>
      </c>
      <c r="G33" s="54">
        <f t="shared" si="0"/>
        <v>100</v>
      </c>
    </row>
    <row r="34" spans="1:7" ht="48.75" customHeight="1">
      <c r="A34" s="82"/>
      <c r="B34" s="28"/>
      <c r="C34" s="63" t="s">
        <v>47</v>
      </c>
      <c r="D34" s="64" t="s">
        <v>48</v>
      </c>
      <c r="E34" s="65">
        <v>13275</v>
      </c>
      <c r="F34" s="86">
        <v>13275.26</v>
      </c>
      <c r="G34" s="87">
        <f t="shared" si="0"/>
        <v>100.00195856873823</v>
      </c>
    </row>
    <row r="35" spans="1:7" ht="12.75" customHeight="1">
      <c r="A35" s="82"/>
      <c r="B35" s="28"/>
      <c r="C35" s="63" t="s">
        <v>49</v>
      </c>
      <c r="D35" s="64" t="s">
        <v>50</v>
      </c>
      <c r="E35" s="65">
        <v>2100</v>
      </c>
      <c r="F35" s="86">
        <v>2100</v>
      </c>
      <c r="G35" s="87">
        <f t="shared" si="0"/>
        <v>100</v>
      </c>
    </row>
    <row r="36" spans="1:7" ht="12.75" customHeight="1">
      <c r="A36" s="82"/>
      <c r="B36" s="28"/>
      <c r="C36" s="63" t="s">
        <v>51</v>
      </c>
      <c r="D36" s="64" t="s">
        <v>52</v>
      </c>
      <c r="E36" s="65">
        <v>155</v>
      </c>
      <c r="F36" s="86">
        <v>151.42</v>
      </c>
      <c r="G36" s="87">
        <f t="shared" si="0"/>
        <v>97.69032258064514</v>
      </c>
    </row>
    <row r="37" spans="1:7" ht="12.75" customHeight="1">
      <c r="A37" s="82"/>
      <c r="B37" s="28"/>
      <c r="C37" s="63" t="s">
        <v>53</v>
      </c>
      <c r="D37" s="64" t="s">
        <v>54</v>
      </c>
      <c r="E37" s="65">
        <v>31810</v>
      </c>
      <c r="F37" s="86">
        <v>31810.51</v>
      </c>
      <c r="G37" s="87">
        <f t="shared" si="0"/>
        <v>100.00160326941212</v>
      </c>
    </row>
    <row r="38" spans="1:7" ht="36.75" customHeight="1">
      <c r="A38" s="82"/>
      <c r="B38" s="28"/>
      <c r="C38" s="63" t="s">
        <v>55</v>
      </c>
      <c r="D38" s="64" t="s">
        <v>56</v>
      </c>
      <c r="E38" s="65">
        <v>10000</v>
      </c>
      <c r="F38" s="86">
        <v>10000</v>
      </c>
      <c r="G38" s="87">
        <f t="shared" si="0"/>
        <v>100</v>
      </c>
    </row>
    <row r="39" spans="1:7" ht="37.5" customHeight="1">
      <c r="A39" s="88"/>
      <c r="B39" s="89"/>
      <c r="C39" s="40" t="s">
        <v>57</v>
      </c>
      <c r="D39" s="41" t="s">
        <v>58</v>
      </c>
      <c r="E39" s="42">
        <v>75000</v>
      </c>
      <c r="F39" s="58">
        <v>75000</v>
      </c>
      <c r="G39" s="59">
        <f t="shared" si="0"/>
        <v>100</v>
      </c>
    </row>
    <row r="40" spans="1:7" ht="36.75" customHeight="1">
      <c r="A40" s="90"/>
      <c r="B40" s="90"/>
      <c r="C40" s="91" t="s">
        <v>59</v>
      </c>
      <c r="D40" s="92" t="s">
        <v>60</v>
      </c>
      <c r="E40" s="93">
        <v>883475</v>
      </c>
      <c r="F40" s="94">
        <v>883474.54</v>
      </c>
      <c r="G40" s="54">
        <f t="shared" si="0"/>
        <v>99.9999479328787</v>
      </c>
    </row>
    <row r="41" spans="1:7" ht="36" customHeight="1">
      <c r="A41" s="82"/>
      <c r="B41" s="82"/>
      <c r="C41" s="95" t="s">
        <v>61</v>
      </c>
      <c r="D41" s="96" t="s">
        <v>62</v>
      </c>
      <c r="E41" s="97">
        <v>2004277</v>
      </c>
      <c r="F41" s="98">
        <v>1969275.67</v>
      </c>
      <c r="G41" s="87">
        <f t="shared" si="0"/>
        <v>98.25366803091589</v>
      </c>
    </row>
    <row r="42" spans="1:7" ht="25.5" customHeight="1">
      <c r="A42" s="88"/>
      <c r="B42" s="88"/>
      <c r="C42" s="99" t="s">
        <v>63</v>
      </c>
      <c r="D42" s="100" t="s">
        <v>64</v>
      </c>
      <c r="E42" s="101">
        <v>117797</v>
      </c>
      <c r="F42" s="102">
        <v>117796.06</v>
      </c>
      <c r="G42" s="59">
        <f t="shared" si="0"/>
        <v>99.9992020170293</v>
      </c>
    </row>
    <row r="43" spans="1:7" ht="14.25" customHeight="1">
      <c r="A43" s="44">
        <v>700</v>
      </c>
      <c r="B43" s="17"/>
      <c r="C43" s="43"/>
      <c r="D43" s="18" t="s">
        <v>65</v>
      </c>
      <c r="E43" s="19">
        <f>E44</f>
        <v>39176</v>
      </c>
      <c r="F43" s="103">
        <f>F44</f>
        <v>38917.08</v>
      </c>
      <c r="G43" s="104">
        <f t="shared" si="0"/>
        <v>99.33908515417603</v>
      </c>
    </row>
    <row r="44" spans="1:7" ht="12.75" customHeight="1">
      <c r="A44" s="76"/>
      <c r="B44" s="35">
        <v>70005</v>
      </c>
      <c r="C44" s="36"/>
      <c r="D44" s="37" t="s">
        <v>66</v>
      </c>
      <c r="E44" s="38">
        <f>SUM(E46:E49)</f>
        <v>39176</v>
      </c>
      <c r="F44" s="105">
        <f>SUM(F46:F49)</f>
        <v>38917.08</v>
      </c>
      <c r="G44" s="27">
        <f t="shared" si="0"/>
        <v>99.33908515417603</v>
      </c>
    </row>
    <row r="45" spans="1:7" ht="24.75" customHeight="1" hidden="1">
      <c r="A45" s="106"/>
      <c r="B45" s="23"/>
      <c r="C45" s="45">
        <v>75</v>
      </c>
      <c r="D45" s="24" t="s">
        <v>67</v>
      </c>
      <c r="E45" s="25"/>
      <c r="F45" s="46"/>
      <c r="G45" s="47" t="e">
        <f t="shared" si="0"/>
        <v>#DIV/0!</v>
      </c>
    </row>
    <row r="46" spans="1:7" ht="25.5" customHeight="1">
      <c r="A46" s="107"/>
      <c r="B46" s="90"/>
      <c r="C46" s="91" t="s">
        <v>68</v>
      </c>
      <c r="D46" s="92" t="s">
        <v>69</v>
      </c>
      <c r="E46" s="52">
        <v>466</v>
      </c>
      <c r="F46" s="53">
        <v>465.9</v>
      </c>
      <c r="G46" s="54">
        <f t="shared" si="0"/>
        <v>99.97854077253218</v>
      </c>
    </row>
    <row r="47" spans="1:7" ht="48.75" customHeight="1">
      <c r="A47" s="107"/>
      <c r="B47" s="82"/>
      <c r="C47" s="95" t="s">
        <v>47</v>
      </c>
      <c r="D47" s="96" t="s">
        <v>48</v>
      </c>
      <c r="E47" s="65">
        <v>410</v>
      </c>
      <c r="F47" s="86">
        <v>410</v>
      </c>
      <c r="G47" s="87">
        <f t="shared" si="0"/>
        <v>100</v>
      </c>
    </row>
    <row r="48" spans="1:7" ht="36.75" customHeight="1">
      <c r="A48" s="82"/>
      <c r="B48" s="82"/>
      <c r="C48" s="95" t="s">
        <v>17</v>
      </c>
      <c r="D48" s="96" t="s">
        <v>18</v>
      </c>
      <c r="E48" s="65">
        <v>22300</v>
      </c>
      <c r="F48" s="86">
        <v>22287.4</v>
      </c>
      <c r="G48" s="87">
        <f t="shared" si="0"/>
        <v>99.94349775784754</v>
      </c>
    </row>
    <row r="49" spans="1:7" ht="36.75" customHeight="1">
      <c r="A49" s="88"/>
      <c r="B49" s="88"/>
      <c r="C49" s="99" t="s">
        <v>21</v>
      </c>
      <c r="D49" s="100" t="s">
        <v>22</v>
      </c>
      <c r="E49" s="42">
        <v>16000</v>
      </c>
      <c r="F49" s="58">
        <v>15753.78</v>
      </c>
      <c r="G49" s="59">
        <f t="shared" si="0"/>
        <v>98.46112500000001</v>
      </c>
    </row>
    <row r="50" spans="1:7" ht="14.25" customHeight="1">
      <c r="A50" s="44">
        <v>710</v>
      </c>
      <c r="B50" s="108"/>
      <c r="C50" s="43"/>
      <c r="D50" s="18" t="s">
        <v>70</v>
      </c>
      <c r="E50" s="19">
        <f>SUM(E51,E53,E55)</f>
        <v>247454</v>
      </c>
      <c r="F50" s="103">
        <f>F51+F53+F55</f>
        <v>247434.73</v>
      </c>
      <c r="G50" s="104">
        <f t="shared" si="0"/>
        <v>99.99221269407647</v>
      </c>
    </row>
    <row r="51" spans="1:7" ht="12.75" customHeight="1">
      <c r="A51" s="109"/>
      <c r="B51" s="110">
        <v>71013</v>
      </c>
      <c r="C51" s="111"/>
      <c r="D51" s="79" t="s">
        <v>71</v>
      </c>
      <c r="E51" s="80">
        <v>30000</v>
      </c>
      <c r="F51" s="26">
        <f>F52</f>
        <v>30000</v>
      </c>
      <c r="G51" s="27">
        <f t="shared" si="0"/>
        <v>100</v>
      </c>
    </row>
    <row r="52" spans="1:7" ht="37.5" customHeight="1">
      <c r="A52" s="28"/>
      <c r="B52" s="39"/>
      <c r="C52" s="40" t="s">
        <v>17</v>
      </c>
      <c r="D52" s="41" t="s">
        <v>18</v>
      </c>
      <c r="E52" s="42">
        <v>30000</v>
      </c>
      <c r="F52" s="33">
        <v>30000</v>
      </c>
      <c r="G52" s="34">
        <f t="shared" si="0"/>
        <v>100</v>
      </c>
    </row>
    <row r="53" spans="1:7" ht="12.75" customHeight="1">
      <c r="A53" s="106"/>
      <c r="B53" s="35">
        <v>71014</v>
      </c>
      <c r="C53" s="36"/>
      <c r="D53" s="37" t="s">
        <v>72</v>
      </c>
      <c r="E53" s="38">
        <v>35000</v>
      </c>
      <c r="F53" s="26">
        <f>F54</f>
        <v>35000</v>
      </c>
      <c r="G53" s="27">
        <f t="shared" si="0"/>
        <v>100</v>
      </c>
    </row>
    <row r="54" spans="1:7" ht="37.5" customHeight="1">
      <c r="A54" s="28"/>
      <c r="B54" s="39"/>
      <c r="C54" s="40" t="s">
        <v>17</v>
      </c>
      <c r="D54" s="41" t="s">
        <v>18</v>
      </c>
      <c r="E54" s="42">
        <v>35000</v>
      </c>
      <c r="F54" s="33">
        <v>35000</v>
      </c>
      <c r="G54" s="34">
        <f t="shared" si="0"/>
        <v>100</v>
      </c>
    </row>
    <row r="55" spans="1:7" ht="12.75" customHeight="1">
      <c r="A55" s="22"/>
      <c r="B55" s="23">
        <v>71015</v>
      </c>
      <c r="C55" s="112"/>
      <c r="D55" s="113" t="s">
        <v>73</v>
      </c>
      <c r="E55" s="25">
        <f>SUM(E56:E57)</f>
        <v>182454</v>
      </c>
      <c r="F55" s="46">
        <f>F56+F57</f>
        <v>182434.73</v>
      </c>
      <c r="G55" s="47">
        <f t="shared" si="0"/>
        <v>99.98943843379702</v>
      </c>
    </row>
    <row r="56" spans="1:7" ht="12.75" customHeight="1">
      <c r="A56" s="22"/>
      <c r="B56" s="114"/>
      <c r="C56" s="50" t="s">
        <v>51</v>
      </c>
      <c r="D56" s="51" t="s">
        <v>52</v>
      </c>
      <c r="E56" s="52">
        <v>50</v>
      </c>
      <c r="F56" s="53">
        <v>30.73</v>
      </c>
      <c r="G56" s="54">
        <f t="shared" si="0"/>
        <v>61.46</v>
      </c>
    </row>
    <row r="57" spans="1:7" ht="36.75" customHeight="1">
      <c r="A57" s="28"/>
      <c r="B57" s="115"/>
      <c r="C57" s="116" t="s">
        <v>17</v>
      </c>
      <c r="D57" s="85" t="s">
        <v>18</v>
      </c>
      <c r="E57" s="65">
        <v>182404</v>
      </c>
      <c r="F57" s="58">
        <v>182404</v>
      </c>
      <c r="G57" s="59">
        <f t="shared" si="0"/>
        <v>100</v>
      </c>
    </row>
    <row r="58" spans="1:7" ht="14.25" customHeight="1">
      <c r="A58" s="71">
        <v>750</v>
      </c>
      <c r="B58" s="16"/>
      <c r="C58" s="66"/>
      <c r="D58" s="67" t="s">
        <v>74</v>
      </c>
      <c r="E58" s="68">
        <f>SUM(E59,E62,E69,E71)</f>
        <v>256176</v>
      </c>
      <c r="F58" s="117">
        <f>SUM(F59,F62,F69,F71)</f>
        <v>258023.43</v>
      </c>
      <c r="G58" s="104">
        <f t="shared" si="0"/>
        <v>100.72115654862282</v>
      </c>
    </row>
    <row r="59" spans="1:7" ht="12.75" customHeight="1">
      <c r="A59" s="109"/>
      <c r="B59" s="77">
        <v>75011</v>
      </c>
      <c r="C59" s="118"/>
      <c r="D59" s="119" t="s">
        <v>75</v>
      </c>
      <c r="E59" s="120">
        <f>SUM(E60:E61)</f>
        <v>94949</v>
      </c>
      <c r="F59" s="46">
        <f>F60+F61</f>
        <v>94949</v>
      </c>
      <c r="G59" s="47">
        <f t="shared" si="0"/>
        <v>100</v>
      </c>
    </row>
    <row r="60" spans="1:7" ht="36.75" customHeight="1">
      <c r="A60" s="28"/>
      <c r="B60" s="121"/>
      <c r="C60" s="84" t="s">
        <v>17</v>
      </c>
      <c r="D60" s="51" t="s">
        <v>76</v>
      </c>
      <c r="E60" s="52">
        <v>91953</v>
      </c>
      <c r="F60" s="53">
        <v>91953</v>
      </c>
      <c r="G60" s="54">
        <f t="shared" si="0"/>
        <v>100</v>
      </c>
    </row>
    <row r="61" spans="1:7" ht="36.75" customHeight="1">
      <c r="A61" s="28"/>
      <c r="B61" s="39"/>
      <c r="C61" s="40" t="s">
        <v>77</v>
      </c>
      <c r="D61" s="57" t="s">
        <v>78</v>
      </c>
      <c r="E61" s="42">
        <v>2996</v>
      </c>
      <c r="F61" s="58">
        <v>2996</v>
      </c>
      <c r="G61" s="59">
        <f t="shared" si="0"/>
        <v>100</v>
      </c>
    </row>
    <row r="62" spans="1:7" ht="12.75" customHeight="1">
      <c r="A62" s="122"/>
      <c r="B62" s="35">
        <v>75020</v>
      </c>
      <c r="C62" s="36"/>
      <c r="D62" s="37" t="s">
        <v>79</v>
      </c>
      <c r="E62" s="38">
        <f>SUM(E63:E68)</f>
        <v>128490</v>
      </c>
      <c r="F62" s="105">
        <f>SUM(F63:F68)</f>
        <v>129928.37999999999</v>
      </c>
      <c r="G62" s="123">
        <f t="shared" si="0"/>
        <v>101.11944898435674</v>
      </c>
    </row>
    <row r="63" spans="1:7" ht="12.75" customHeight="1">
      <c r="A63" s="122"/>
      <c r="B63" s="69"/>
      <c r="C63" s="116" t="s">
        <v>45</v>
      </c>
      <c r="D63" s="124" t="s">
        <v>46</v>
      </c>
      <c r="E63" s="65">
        <v>1315</v>
      </c>
      <c r="F63" s="53">
        <v>1580.28</v>
      </c>
      <c r="G63" s="54">
        <f t="shared" si="0"/>
        <v>120.17338403041823</v>
      </c>
    </row>
    <row r="64" spans="1:7" ht="48" customHeight="1">
      <c r="A64" s="122"/>
      <c r="B64" s="69"/>
      <c r="C64" s="63" t="s">
        <v>47</v>
      </c>
      <c r="D64" s="64" t="s">
        <v>48</v>
      </c>
      <c r="E64" s="65">
        <v>7500</v>
      </c>
      <c r="F64" s="86">
        <v>6490.46</v>
      </c>
      <c r="G64" s="87">
        <f t="shared" si="0"/>
        <v>86.53946666666667</v>
      </c>
    </row>
    <row r="65" spans="1:7" ht="12.75" customHeight="1">
      <c r="A65" s="122"/>
      <c r="B65" s="69"/>
      <c r="C65" s="63" t="s">
        <v>80</v>
      </c>
      <c r="D65" s="64" t="s">
        <v>81</v>
      </c>
      <c r="E65" s="65">
        <v>1000</v>
      </c>
      <c r="F65" s="86">
        <v>791.89</v>
      </c>
      <c r="G65" s="87">
        <f t="shared" si="0"/>
        <v>79.189</v>
      </c>
    </row>
    <row r="66" spans="1:7" ht="12.75" customHeight="1">
      <c r="A66" s="122"/>
      <c r="B66" s="69"/>
      <c r="C66" s="116" t="s">
        <v>41</v>
      </c>
      <c r="D66" s="124" t="s">
        <v>42</v>
      </c>
      <c r="E66" s="65">
        <v>4000</v>
      </c>
      <c r="F66" s="86">
        <v>3906.05</v>
      </c>
      <c r="G66" s="87">
        <f t="shared" si="0"/>
        <v>97.65125</v>
      </c>
    </row>
    <row r="67" spans="1:7" ht="12.75" customHeight="1">
      <c r="A67" s="122"/>
      <c r="B67" s="69"/>
      <c r="C67" s="63" t="s">
        <v>51</v>
      </c>
      <c r="D67" s="64" t="s">
        <v>52</v>
      </c>
      <c r="E67" s="65">
        <v>13550</v>
      </c>
      <c r="F67" s="86">
        <v>13913.16</v>
      </c>
      <c r="G67" s="87">
        <f t="shared" si="0"/>
        <v>102.68014760147601</v>
      </c>
    </row>
    <row r="68" spans="1:7" ht="12.75" customHeight="1">
      <c r="A68" s="122"/>
      <c r="B68" s="69"/>
      <c r="C68" s="63" t="s">
        <v>53</v>
      </c>
      <c r="D68" s="64" t="s">
        <v>54</v>
      </c>
      <c r="E68" s="65">
        <v>101125</v>
      </c>
      <c r="F68" s="58">
        <v>103246.54</v>
      </c>
      <c r="G68" s="59">
        <f t="shared" si="0"/>
        <v>102.09793819530285</v>
      </c>
    </row>
    <row r="69" spans="1:7" ht="12.75" customHeight="1">
      <c r="A69" s="122"/>
      <c r="B69" s="110">
        <v>75045</v>
      </c>
      <c r="C69" s="111"/>
      <c r="D69" s="79" t="s">
        <v>82</v>
      </c>
      <c r="E69" s="80">
        <v>20935</v>
      </c>
      <c r="F69" s="60">
        <f>F70</f>
        <v>20935</v>
      </c>
      <c r="G69" s="61">
        <f t="shared" si="0"/>
        <v>100</v>
      </c>
    </row>
    <row r="70" spans="1:7" ht="36.75" customHeight="1">
      <c r="A70" s="125"/>
      <c r="B70" s="39"/>
      <c r="C70" s="40" t="s">
        <v>17</v>
      </c>
      <c r="D70" s="41" t="s">
        <v>18</v>
      </c>
      <c r="E70" s="42">
        <v>20935</v>
      </c>
      <c r="F70" s="33">
        <v>20935</v>
      </c>
      <c r="G70" s="34">
        <f t="shared" si="0"/>
        <v>100</v>
      </c>
    </row>
    <row r="71" spans="1:7" ht="12.75" customHeight="1">
      <c r="A71" s="147"/>
      <c r="B71" s="77" t="s">
        <v>83</v>
      </c>
      <c r="C71" s="136"/>
      <c r="D71" s="119" t="s">
        <v>84</v>
      </c>
      <c r="E71" s="120">
        <f>SUM(E72:E74)</f>
        <v>11802</v>
      </c>
      <c r="F71" s="46">
        <f>F72+F73+F74</f>
        <v>12211.05</v>
      </c>
      <c r="G71" s="47">
        <f t="shared" si="0"/>
        <v>103.46593797661411</v>
      </c>
    </row>
    <row r="72" spans="1:7" ht="12.75" customHeight="1">
      <c r="A72" s="28"/>
      <c r="B72" s="114"/>
      <c r="C72" s="91" t="s">
        <v>80</v>
      </c>
      <c r="D72" s="92" t="s">
        <v>81</v>
      </c>
      <c r="E72" s="52">
        <v>2000</v>
      </c>
      <c r="F72" s="53">
        <v>1983.44</v>
      </c>
      <c r="G72" s="54">
        <f t="shared" si="0"/>
        <v>99.17200000000001</v>
      </c>
    </row>
    <row r="73" spans="1:7" ht="12.75" customHeight="1">
      <c r="A73" s="28"/>
      <c r="B73" s="115"/>
      <c r="C73" s="95" t="s">
        <v>41</v>
      </c>
      <c r="D73" s="96" t="s">
        <v>42</v>
      </c>
      <c r="E73" s="65">
        <v>9800</v>
      </c>
      <c r="F73" s="86">
        <v>10223.56</v>
      </c>
      <c r="G73" s="87">
        <f t="shared" si="0"/>
        <v>104.32204081632652</v>
      </c>
    </row>
    <row r="74" spans="1:7" ht="12.75" customHeight="1">
      <c r="A74" s="89"/>
      <c r="B74" s="127"/>
      <c r="C74" s="99" t="s">
        <v>51</v>
      </c>
      <c r="D74" s="100" t="s">
        <v>85</v>
      </c>
      <c r="E74" s="42">
        <v>2</v>
      </c>
      <c r="F74" s="58">
        <v>4.05</v>
      </c>
      <c r="G74" s="59">
        <f t="shared" si="0"/>
        <v>202.5</v>
      </c>
    </row>
    <row r="75" spans="1:7" ht="44.25" customHeight="1">
      <c r="A75" s="108" t="s">
        <v>86</v>
      </c>
      <c r="B75" s="128"/>
      <c r="C75" s="129"/>
      <c r="D75" s="130" t="s">
        <v>87</v>
      </c>
      <c r="E75" s="19">
        <v>16980</v>
      </c>
      <c r="F75" s="103">
        <f>F76</f>
        <v>16580</v>
      </c>
      <c r="G75" s="104">
        <f t="shared" si="0"/>
        <v>97.64428739693759</v>
      </c>
    </row>
    <row r="76" spans="1:7" ht="42" customHeight="1">
      <c r="A76" s="28"/>
      <c r="B76" s="131" t="s">
        <v>88</v>
      </c>
      <c r="C76" s="78"/>
      <c r="D76" s="132" t="s">
        <v>89</v>
      </c>
      <c r="E76" s="80">
        <v>16980</v>
      </c>
      <c r="F76" s="26">
        <f>F77</f>
        <v>16580</v>
      </c>
      <c r="G76" s="27">
        <f t="shared" si="0"/>
        <v>97.64428739693759</v>
      </c>
    </row>
    <row r="77" spans="1:7" ht="36.75" customHeight="1">
      <c r="A77" s="28"/>
      <c r="B77" s="115"/>
      <c r="C77" s="50" t="s">
        <v>17</v>
      </c>
      <c r="D77" s="51" t="s">
        <v>90</v>
      </c>
      <c r="E77" s="32">
        <v>16980</v>
      </c>
      <c r="F77" s="33">
        <v>16580</v>
      </c>
      <c r="G77" s="34">
        <f t="shared" si="0"/>
        <v>97.64428739693759</v>
      </c>
    </row>
    <row r="78" spans="1:7" ht="30.75" customHeight="1">
      <c r="A78" s="71">
        <v>754</v>
      </c>
      <c r="B78" s="133"/>
      <c r="C78" s="134"/>
      <c r="D78" s="135" t="s">
        <v>91</v>
      </c>
      <c r="E78" s="19">
        <f>SUM(E79,E86,E88)</f>
        <v>3140202</v>
      </c>
      <c r="F78" s="20">
        <f>F79+F86+F88</f>
        <v>3138053.2800000003</v>
      </c>
      <c r="G78" s="21">
        <f t="shared" si="0"/>
        <v>99.93157382869</v>
      </c>
    </row>
    <row r="79" spans="1:7" ht="12.75" customHeight="1">
      <c r="A79" s="109"/>
      <c r="B79" s="77">
        <v>75411</v>
      </c>
      <c r="C79" s="136"/>
      <c r="D79" s="119" t="s">
        <v>92</v>
      </c>
      <c r="E79" s="120">
        <f>SUM(E80:E85)</f>
        <v>3139202</v>
      </c>
      <c r="F79" s="137">
        <f>SUM(F80:F85)</f>
        <v>3137053.2800000003</v>
      </c>
      <c r="G79" s="47">
        <f aca="true" t="shared" si="1" ref="G79:G142">F79/E79*100</f>
        <v>99.93155203137614</v>
      </c>
    </row>
    <row r="80" spans="1:7" ht="12.75" customHeight="1">
      <c r="A80" s="107"/>
      <c r="B80" s="90"/>
      <c r="C80" s="91" t="s">
        <v>51</v>
      </c>
      <c r="D80" s="92" t="s">
        <v>52</v>
      </c>
      <c r="E80" s="52">
        <v>200</v>
      </c>
      <c r="F80" s="53">
        <v>126.6</v>
      </c>
      <c r="G80" s="54">
        <f t="shared" si="1"/>
        <v>63.3</v>
      </c>
    </row>
    <row r="81" spans="1:7" ht="36" customHeight="1">
      <c r="A81" s="82"/>
      <c r="B81" s="82"/>
      <c r="C81" s="95" t="s">
        <v>17</v>
      </c>
      <c r="D81" s="96" t="s">
        <v>18</v>
      </c>
      <c r="E81" s="65">
        <v>2716153</v>
      </c>
      <c r="F81" s="86">
        <v>2716153</v>
      </c>
      <c r="G81" s="87">
        <f t="shared" si="1"/>
        <v>100</v>
      </c>
    </row>
    <row r="82" spans="1:7" ht="36.75" customHeight="1">
      <c r="A82" s="82"/>
      <c r="B82" s="82"/>
      <c r="C82" s="95" t="s">
        <v>93</v>
      </c>
      <c r="D82" s="96" t="s">
        <v>94</v>
      </c>
      <c r="E82" s="65">
        <v>10000</v>
      </c>
      <c r="F82" s="86">
        <v>7924.68</v>
      </c>
      <c r="G82" s="87">
        <f t="shared" si="1"/>
        <v>79.24680000000001</v>
      </c>
    </row>
    <row r="83" spans="1:7" ht="24.75" customHeight="1">
      <c r="A83" s="82"/>
      <c r="B83" s="82"/>
      <c r="C83" s="95" t="s">
        <v>31</v>
      </c>
      <c r="D83" s="96" t="s">
        <v>32</v>
      </c>
      <c r="E83" s="65">
        <v>15849</v>
      </c>
      <c r="F83" s="86">
        <v>15849</v>
      </c>
      <c r="G83" s="87">
        <f t="shared" si="1"/>
        <v>100</v>
      </c>
    </row>
    <row r="84" spans="1:7" ht="36.75" customHeight="1">
      <c r="A84" s="82"/>
      <c r="B84" s="82"/>
      <c r="C84" s="95" t="s">
        <v>61</v>
      </c>
      <c r="D84" s="96" t="s">
        <v>62</v>
      </c>
      <c r="E84" s="65">
        <v>152000</v>
      </c>
      <c r="F84" s="86">
        <v>152000</v>
      </c>
      <c r="G84" s="87">
        <f t="shared" si="1"/>
        <v>100</v>
      </c>
    </row>
    <row r="85" spans="1:7" ht="36.75" customHeight="1">
      <c r="A85" s="82"/>
      <c r="B85" s="88"/>
      <c r="C85" s="99" t="s">
        <v>95</v>
      </c>
      <c r="D85" s="100" t="s">
        <v>96</v>
      </c>
      <c r="E85" s="42">
        <v>245000</v>
      </c>
      <c r="F85" s="58">
        <v>245000</v>
      </c>
      <c r="G85" s="59">
        <f t="shared" si="1"/>
        <v>100</v>
      </c>
    </row>
    <row r="86" spans="1:7" ht="12.75" customHeight="1">
      <c r="A86" s="28"/>
      <c r="B86" s="35" t="s">
        <v>97</v>
      </c>
      <c r="C86" s="138"/>
      <c r="D86" s="37" t="s">
        <v>98</v>
      </c>
      <c r="E86" s="38">
        <v>400</v>
      </c>
      <c r="F86" s="60">
        <f>F87</f>
        <v>400</v>
      </c>
      <c r="G86" s="61">
        <f t="shared" si="1"/>
        <v>100</v>
      </c>
    </row>
    <row r="87" spans="1:7" ht="37.5" customHeight="1">
      <c r="A87" s="28"/>
      <c r="B87" s="39"/>
      <c r="C87" s="40" t="s">
        <v>17</v>
      </c>
      <c r="D87" s="41" t="s">
        <v>18</v>
      </c>
      <c r="E87" s="42">
        <v>400</v>
      </c>
      <c r="F87" s="33">
        <v>400</v>
      </c>
      <c r="G87" s="34">
        <f t="shared" si="1"/>
        <v>100</v>
      </c>
    </row>
    <row r="88" spans="1:7" ht="12.75" customHeight="1">
      <c r="A88" s="28"/>
      <c r="B88" s="35" t="s">
        <v>99</v>
      </c>
      <c r="C88" s="36"/>
      <c r="D88" s="37" t="s">
        <v>100</v>
      </c>
      <c r="E88" s="38">
        <v>600</v>
      </c>
      <c r="F88" s="26">
        <f>F89</f>
        <v>600</v>
      </c>
      <c r="G88" s="27">
        <f t="shared" si="1"/>
        <v>100</v>
      </c>
    </row>
    <row r="89" spans="1:7" ht="36" customHeight="1">
      <c r="A89" s="89"/>
      <c r="B89" s="39"/>
      <c r="C89" s="40" t="s">
        <v>101</v>
      </c>
      <c r="D89" s="41" t="s">
        <v>102</v>
      </c>
      <c r="E89" s="42">
        <v>600</v>
      </c>
      <c r="F89" s="33">
        <v>600</v>
      </c>
      <c r="G89" s="34">
        <f t="shared" si="1"/>
        <v>100</v>
      </c>
    </row>
    <row r="90" spans="1:7" ht="60.75" customHeight="1">
      <c r="A90" s="139">
        <v>756</v>
      </c>
      <c r="B90" s="133"/>
      <c r="C90" s="140"/>
      <c r="D90" s="135" t="s">
        <v>103</v>
      </c>
      <c r="E90" s="68">
        <f>SUM(E91,E95)</f>
        <v>4009649</v>
      </c>
      <c r="F90" s="117">
        <f>SUM(F91,F95)</f>
        <v>3733593.54</v>
      </c>
      <c r="G90" s="21">
        <f t="shared" si="1"/>
        <v>93.11522130740121</v>
      </c>
    </row>
    <row r="91" spans="1:7" ht="23.25" customHeight="1">
      <c r="A91" s="141"/>
      <c r="B91" s="84" t="s">
        <v>104</v>
      </c>
      <c r="C91" s="84"/>
      <c r="D91" s="142" t="s">
        <v>105</v>
      </c>
      <c r="E91" s="32">
        <f>SUM(E92:E94)</f>
        <v>1466653</v>
      </c>
      <c r="F91" s="143">
        <f>SUM(F92:F94)</f>
        <v>1155727.79</v>
      </c>
      <c r="G91" s="47">
        <f t="shared" si="1"/>
        <v>78.80035632150208</v>
      </c>
    </row>
    <row r="92" spans="1:7" ht="12.75" customHeight="1">
      <c r="A92" s="144"/>
      <c r="B92" s="91"/>
      <c r="C92" s="91" t="s">
        <v>106</v>
      </c>
      <c r="D92" s="92" t="s">
        <v>107</v>
      </c>
      <c r="E92" s="52">
        <v>1420823</v>
      </c>
      <c r="F92" s="53">
        <v>1109798.79</v>
      </c>
      <c r="G92" s="54">
        <f t="shared" si="1"/>
        <v>78.10957381742836</v>
      </c>
    </row>
    <row r="93" spans="1:7" ht="24.75" customHeight="1">
      <c r="A93" s="144"/>
      <c r="B93" s="82"/>
      <c r="C93" s="95" t="s">
        <v>108</v>
      </c>
      <c r="D93" s="96" t="s">
        <v>109</v>
      </c>
      <c r="E93" s="65">
        <v>2305</v>
      </c>
      <c r="F93" s="86">
        <v>2305.5</v>
      </c>
      <c r="G93" s="87">
        <f t="shared" si="1"/>
        <v>100.02169197396964</v>
      </c>
    </row>
    <row r="94" spans="1:7" ht="12.75" customHeight="1">
      <c r="A94" s="144"/>
      <c r="B94" s="88"/>
      <c r="C94" s="99" t="s">
        <v>110</v>
      </c>
      <c r="D94" s="100" t="s">
        <v>111</v>
      </c>
      <c r="E94" s="42">
        <v>43525</v>
      </c>
      <c r="F94" s="58">
        <v>43623.5</v>
      </c>
      <c r="G94" s="59">
        <f t="shared" si="1"/>
        <v>100.2263067202757</v>
      </c>
    </row>
    <row r="95" spans="1:7" ht="27" customHeight="1">
      <c r="A95" s="122"/>
      <c r="B95" s="35">
        <v>75622</v>
      </c>
      <c r="C95" s="36"/>
      <c r="D95" s="37" t="s">
        <v>112</v>
      </c>
      <c r="E95" s="38">
        <f>SUM(E96:E97)</f>
        <v>2542996</v>
      </c>
      <c r="F95" s="126">
        <f>F96+F97</f>
        <v>2577865.75</v>
      </c>
      <c r="G95" s="123">
        <f t="shared" si="1"/>
        <v>101.37120742620122</v>
      </c>
    </row>
    <row r="96" spans="1:7" ht="12.75" customHeight="1">
      <c r="A96" s="28"/>
      <c r="B96" s="121"/>
      <c r="C96" s="63" t="s">
        <v>113</v>
      </c>
      <c r="D96" s="64" t="s">
        <v>114</v>
      </c>
      <c r="E96" s="65">
        <v>2482996</v>
      </c>
      <c r="F96" s="53">
        <v>2507511</v>
      </c>
      <c r="G96" s="54">
        <f t="shared" si="1"/>
        <v>100.98731532390708</v>
      </c>
    </row>
    <row r="97" spans="1:7" ht="12.75" customHeight="1">
      <c r="A97" s="89"/>
      <c r="B97" s="39"/>
      <c r="C97" s="56" t="s">
        <v>115</v>
      </c>
      <c r="D97" s="145" t="s">
        <v>116</v>
      </c>
      <c r="E97" s="42">
        <v>60000</v>
      </c>
      <c r="F97" s="58">
        <v>70354.75</v>
      </c>
      <c r="G97" s="59">
        <f t="shared" si="1"/>
        <v>117.25791666666667</v>
      </c>
    </row>
    <row r="98" spans="1:7" ht="14.25" customHeight="1">
      <c r="A98" s="44">
        <v>758</v>
      </c>
      <c r="B98" s="17"/>
      <c r="C98" s="43"/>
      <c r="D98" s="18" t="s">
        <v>117</v>
      </c>
      <c r="E98" s="68">
        <f>SUM(E99,E101,E103,E105)</f>
        <v>17122802</v>
      </c>
      <c r="F98" s="146">
        <f>SUM(F99,F101,F103,F105)</f>
        <v>17122802</v>
      </c>
      <c r="G98" s="104">
        <f t="shared" si="1"/>
        <v>100</v>
      </c>
    </row>
    <row r="99" spans="1:7" ht="27" customHeight="1">
      <c r="A99" s="147"/>
      <c r="B99" s="110">
        <v>75801</v>
      </c>
      <c r="C99" s="111"/>
      <c r="D99" s="79" t="s">
        <v>118</v>
      </c>
      <c r="E99" s="80">
        <f>E100</f>
        <v>13188260</v>
      </c>
      <c r="F99" s="26">
        <f>F100</f>
        <v>13188260</v>
      </c>
      <c r="G99" s="27">
        <f t="shared" si="1"/>
        <v>100</v>
      </c>
    </row>
    <row r="100" spans="1:7" ht="12.75" customHeight="1">
      <c r="A100" s="148"/>
      <c r="B100" s="39"/>
      <c r="C100" s="40" t="s">
        <v>119</v>
      </c>
      <c r="D100" s="41" t="s">
        <v>120</v>
      </c>
      <c r="E100" s="42">
        <v>13188260</v>
      </c>
      <c r="F100" s="33">
        <v>13188260</v>
      </c>
      <c r="G100" s="34">
        <f t="shared" si="1"/>
        <v>100</v>
      </c>
    </row>
    <row r="101" spans="1:7" ht="27.75" customHeight="1">
      <c r="A101" s="147"/>
      <c r="B101" s="110" t="s">
        <v>121</v>
      </c>
      <c r="C101" s="111"/>
      <c r="D101" s="79" t="s">
        <v>122</v>
      </c>
      <c r="E101" s="80">
        <v>650000</v>
      </c>
      <c r="F101" s="26">
        <f>F102</f>
        <v>650000</v>
      </c>
      <c r="G101" s="27">
        <f t="shared" si="1"/>
        <v>100</v>
      </c>
    </row>
    <row r="102" spans="1:7" ht="12.75" customHeight="1">
      <c r="A102" s="122"/>
      <c r="B102" s="39"/>
      <c r="C102" s="40" t="s">
        <v>123</v>
      </c>
      <c r="D102" s="41" t="s">
        <v>124</v>
      </c>
      <c r="E102" s="42">
        <v>650000</v>
      </c>
      <c r="F102" s="33">
        <v>650000</v>
      </c>
      <c r="G102" s="34">
        <f t="shared" si="1"/>
        <v>100</v>
      </c>
    </row>
    <row r="103" spans="1:7" ht="12.75" customHeight="1">
      <c r="A103" s="122"/>
      <c r="B103" s="35">
        <v>75803</v>
      </c>
      <c r="C103" s="36"/>
      <c r="D103" s="37" t="s">
        <v>125</v>
      </c>
      <c r="E103" s="38">
        <v>2093935</v>
      </c>
      <c r="F103" s="26">
        <f>F104</f>
        <v>2093935</v>
      </c>
      <c r="G103" s="27">
        <f t="shared" si="1"/>
        <v>100</v>
      </c>
    </row>
    <row r="104" spans="1:7" ht="12.75" customHeight="1">
      <c r="A104" s="28"/>
      <c r="B104" s="39"/>
      <c r="C104" s="40" t="s">
        <v>119</v>
      </c>
      <c r="D104" s="41" t="s">
        <v>120</v>
      </c>
      <c r="E104" s="42">
        <v>2093935</v>
      </c>
      <c r="F104" s="33">
        <v>2093935</v>
      </c>
      <c r="G104" s="34">
        <f t="shared" si="1"/>
        <v>100</v>
      </c>
    </row>
    <row r="105" spans="1:7" ht="12.75" customHeight="1">
      <c r="A105" s="106"/>
      <c r="B105" s="35" t="s">
        <v>126</v>
      </c>
      <c r="C105" s="36"/>
      <c r="D105" s="37" t="s">
        <v>127</v>
      </c>
      <c r="E105" s="38">
        <v>1190607</v>
      </c>
      <c r="F105" s="60">
        <f>F106</f>
        <v>1190607</v>
      </c>
      <c r="G105" s="61">
        <f t="shared" si="1"/>
        <v>100</v>
      </c>
    </row>
    <row r="106" spans="1:7" ht="12.75" customHeight="1">
      <c r="A106" s="148"/>
      <c r="B106" s="39"/>
      <c r="C106" s="40" t="s">
        <v>119</v>
      </c>
      <c r="D106" s="41" t="s">
        <v>120</v>
      </c>
      <c r="E106" s="42">
        <v>1190607</v>
      </c>
      <c r="F106" s="33">
        <v>1190607</v>
      </c>
      <c r="G106" s="34">
        <f t="shared" si="1"/>
        <v>100</v>
      </c>
    </row>
    <row r="107" spans="1:7" ht="14.25" customHeight="1">
      <c r="A107" s="44">
        <v>801</v>
      </c>
      <c r="B107" s="17"/>
      <c r="C107" s="43"/>
      <c r="D107" s="18" t="s">
        <v>128</v>
      </c>
      <c r="E107" s="19">
        <f>SUM(E108,E110,E113,E119,E126,E132)</f>
        <v>608915</v>
      </c>
      <c r="F107" s="146">
        <f>SUM(F108,F110,F113,F119,F126,F132)</f>
        <v>596940.57</v>
      </c>
      <c r="G107" s="21">
        <f t="shared" si="1"/>
        <v>98.03348086350312</v>
      </c>
    </row>
    <row r="108" spans="1:7" ht="12.75" customHeight="1">
      <c r="A108" s="71"/>
      <c r="B108" s="35" t="s">
        <v>129</v>
      </c>
      <c r="C108" s="36"/>
      <c r="D108" s="37" t="s">
        <v>130</v>
      </c>
      <c r="E108" s="38">
        <v>25</v>
      </c>
      <c r="F108" s="26">
        <f>F109</f>
        <v>23.8</v>
      </c>
      <c r="G108" s="27">
        <f t="shared" si="1"/>
        <v>95.2</v>
      </c>
    </row>
    <row r="109" spans="1:7" ht="12.75" customHeight="1">
      <c r="A109" s="44"/>
      <c r="B109" s="39"/>
      <c r="C109" s="40" t="s">
        <v>53</v>
      </c>
      <c r="D109" s="41" t="s">
        <v>54</v>
      </c>
      <c r="E109" s="42">
        <v>25</v>
      </c>
      <c r="F109" s="33">
        <v>23.8</v>
      </c>
      <c r="G109" s="34">
        <f t="shared" si="1"/>
        <v>95.2</v>
      </c>
    </row>
    <row r="110" spans="1:7" ht="12.75" customHeight="1">
      <c r="A110" s="44"/>
      <c r="B110" s="35" t="s">
        <v>131</v>
      </c>
      <c r="C110" s="36"/>
      <c r="D110" s="37" t="s">
        <v>132</v>
      </c>
      <c r="E110" s="38">
        <f>SUM(E111:E112)</f>
        <v>11691</v>
      </c>
      <c r="F110" s="46">
        <f>F111+F112</f>
        <v>12062.070000000002</v>
      </c>
      <c r="G110" s="47">
        <f t="shared" si="1"/>
        <v>103.17397998460356</v>
      </c>
    </row>
    <row r="111" spans="1:7" ht="12.75" customHeight="1">
      <c r="A111" s="44"/>
      <c r="B111" s="115"/>
      <c r="C111" s="116" t="s">
        <v>51</v>
      </c>
      <c r="D111" s="85" t="s">
        <v>52</v>
      </c>
      <c r="E111" s="65">
        <v>230</v>
      </c>
      <c r="F111" s="53">
        <v>600.7</v>
      </c>
      <c r="G111" s="54">
        <f t="shared" si="1"/>
        <v>261.1739130434783</v>
      </c>
    </row>
    <row r="112" spans="1:7" ht="12.75" customHeight="1">
      <c r="A112" s="149"/>
      <c r="B112" s="127"/>
      <c r="C112" s="56" t="s">
        <v>53</v>
      </c>
      <c r="D112" s="41" t="s">
        <v>54</v>
      </c>
      <c r="E112" s="42">
        <v>11461</v>
      </c>
      <c r="F112" s="58">
        <v>11461.37</v>
      </c>
      <c r="G112" s="59">
        <f t="shared" si="1"/>
        <v>100.00322833958644</v>
      </c>
    </row>
    <row r="113" spans="1:7" ht="12.75" customHeight="1">
      <c r="A113" s="150"/>
      <c r="B113" s="23" t="s">
        <v>133</v>
      </c>
      <c r="C113" s="45"/>
      <c r="D113" s="24" t="s">
        <v>134</v>
      </c>
      <c r="E113" s="25">
        <f>SUM(E114:E118)</f>
        <v>133894</v>
      </c>
      <c r="F113" s="151">
        <f>SUM(F114:F118)</f>
        <v>133322.29</v>
      </c>
      <c r="G113" s="123">
        <f t="shared" si="1"/>
        <v>99.57301298041735</v>
      </c>
    </row>
    <row r="114" spans="1:7" ht="12.75" customHeight="1">
      <c r="A114" s="150"/>
      <c r="B114" s="114"/>
      <c r="C114" s="50" t="s">
        <v>45</v>
      </c>
      <c r="D114" s="51" t="s">
        <v>46</v>
      </c>
      <c r="E114" s="52">
        <v>19</v>
      </c>
      <c r="F114" s="53">
        <v>19</v>
      </c>
      <c r="G114" s="54">
        <f t="shared" si="1"/>
        <v>100</v>
      </c>
    </row>
    <row r="115" spans="1:7" ht="48.75" customHeight="1">
      <c r="A115" s="150"/>
      <c r="B115" s="115"/>
      <c r="C115" s="116" t="s">
        <v>47</v>
      </c>
      <c r="D115" s="85" t="s">
        <v>135</v>
      </c>
      <c r="E115" s="65">
        <v>100</v>
      </c>
      <c r="F115" s="86">
        <v>100</v>
      </c>
      <c r="G115" s="87">
        <f t="shared" si="1"/>
        <v>100</v>
      </c>
    </row>
    <row r="116" spans="1:7" ht="12.75" customHeight="1">
      <c r="A116" s="150"/>
      <c r="B116" s="115"/>
      <c r="C116" s="116" t="s">
        <v>80</v>
      </c>
      <c r="D116" s="85" t="s">
        <v>81</v>
      </c>
      <c r="E116" s="65">
        <v>10471</v>
      </c>
      <c r="F116" s="86">
        <v>10526.35</v>
      </c>
      <c r="G116" s="87">
        <f t="shared" si="1"/>
        <v>100.52860280775475</v>
      </c>
    </row>
    <row r="117" spans="1:7" ht="12.75" customHeight="1">
      <c r="A117" s="44"/>
      <c r="B117" s="115"/>
      <c r="C117" s="116" t="s">
        <v>53</v>
      </c>
      <c r="D117" s="85" t="s">
        <v>54</v>
      </c>
      <c r="E117" s="65">
        <v>23304</v>
      </c>
      <c r="F117" s="86">
        <v>22676.94</v>
      </c>
      <c r="G117" s="87">
        <f t="shared" si="1"/>
        <v>97.30921730175078</v>
      </c>
    </row>
    <row r="118" spans="1:7" ht="36" customHeight="1">
      <c r="A118" s="44"/>
      <c r="B118" s="127"/>
      <c r="C118" s="56" t="s">
        <v>61</v>
      </c>
      <c r="D118" s="57" t="s">
        <v>62</v>
      </c>
      <c r="E118" s="42">
        <v>100000</v>
      </c>
      <c r="F118" s="58">
        <v>100000</v>
      </c>
      <c r="G118" s="59">
        <f t="shared" si="1"/>
        <v>100</v>
      </c>
    </row>
    <row r="119" spans="1:7" ht="12.75" customHeight="1">
      <c r="A119" s="106"/>
      <c r="B119" s="23">
        <v>80130</v>
      </c>
      <c r="C119" s="152"/>
      <c r="D119" s="24" t="s">
        <v>136</v>
      </c>
      <c r="E119" s="25">
        <f>SUM(E120:E125)</f>
        <v>243500</v>
      </c>
      <c r="F119" s="151">
        <f>SUM(F120:F125)</f>
        <v>248182.19999999998</v>
      </c>
      <c r="G119" s="123">
        <f t="shared" si="1"/>
        <v>101.92287474332649</v>
      </c>
    </row>
    <row r="120" spans="1:7" ht="12.75" customHeight="1">
      <c r="A120" s="107"/>
      <c r="B120" s="90"/>
      <c r="C120" s="91" t="s">
        <v>45</v>
      </c>
      <c r="D120" s="92" t="s">
        <v>46</v>
      </c>
      <c r="E120" s="52">
        <v>510</v>
      </c>
      <c r="F120" s="53">
        <v>510</v>
      </c>
      <c r="G120" s="54">
        <f t="shared" si="1"/>
        <v>100</v>
      </c>
    </row>
    <row r="121" spans="1:7" ht="49.5" customHeight="1">
      <c r="A121" s="82"/>
      <c r="B121" s="82"/>
      <c r="C121" s="95" t="s">
        <v>47</v>
      </c>
      <c r="D121" s="96" t="s">
        <v>48</v>
      </c>
      <c r="E121" s="65">
        <v>44291</v>
      </c>
      <c r="F121" s="86">
        <v>44599.42</v>
      </c>
      <c r="G121" s="87">
        <f t="shared" si="1"/>
        <v>100.69634914542458</v>
      </c>
    </row>
    <row r="122" spans="1:7" ht="12.75" customHeight="1">
      <c r="A122" s="82"/>
      <c r="B122" s="82"/>
      <c r="C122" s="95" t="s">
        <v>80</v>
      </c>
      <c r="D122" s="96" t="s">
        <v>81</v>
      </c>
      <c r="E122" s="65">
        <v>48521</v>
      </c>
      <c r="F122" s="86">
        <v>52893.76</v>
      </c>
      <c r="G122" s="87">
        <f t="shared" si="1"/>
        <v>109.0120978545372</v>
      </c>
    </row>
    <row r="123" spans="1:7" ht="12.75" customHeight="1">
      <c r="A123" s="82"/>
      <c r="B123" s="82"/>
      <c r="C123" s="95" t="s">
        <v>51</v>
      </c>
      <c r="D123" s="96" t="s">
        <v>52</v>
      </c>
      <c r="E123" s="65">
        <v>277</v>
      </c>
      <c r="F123" s="86">
        <v>277</v>
      </c>
      <c r="G123" s="87">
        <f t="shared" si="1"/>
        <v>100</v>
      </c>
    </row>
    <row r="124" spans="1:7" ht="12.75" customHeight="1">
      <c r="A124" s="82"/>
      <c r="B124" s="82"/>
      <c r="C124" s="95" t="s">
        <v>53</v>
      </c>
      <c r="D124" s="96" t="s">
        <v>54</v>
      </c>
      <c r="E124" s="65">
        <v>49901</v>
      </c>
      <c r="F124" s="86">
        <v>49902.02</v>
      </c>
      <c r="G124" s="87">
        <f t="shared" si="1"/>
        <v>100.00204404721347</v>
      </c>
    </row>
    <row r="125" spans="1:7" ht="37.5" customHeight="1">
      <c r="A125" s="82"/>
      <c r="B125" s="88"/>
      <c r="C125" s="99" t="s">
        <v>61</v>
      </c>
      <c r="D125" s="100" t="s">
        <v>62</v>
      </c>
      <c r="E125" s="42">
        <v>100000</v>
      </c>
      <c r="F125" s="58">
        <v>100000</v>
      </c>
      <c r="G125" s="59">
        <f t="shared" si="1"/>
        <v>100</v>
      </c>
    </row>
    <row r="126" spans="1:7" ht="26.25" customHeight="1">
      <c r="A126" s="22"/>
      <c r="B126" s="45" t="s">
        <v>137</v>
      </c>
      <c r="C126" s="45"/>
      <c r="D126" s="24" t="s">
        <v>138</v>
      </c>
      <c r="E126" s="25">
        <f>SUM(E127:E131)</f>
        <v>113411</v>
      </c>
      <c r="F126" s="151">
        <f>SUM(F127:F131)</f>
        <v>120804.49</v>
      </c>
      <c r="G126" s="123">
        <f t="shared" si="1"/>
        <v>106.51920007759388</v>
      </c>
    </row>
    <row r="127" spans="1:7" ht="12.75" customHeight="1">
      <c r="A127" s="28"/>
      <c r="B127" s="114"/>
      <c r="C127" s="91" t="s">
        <v>80</v>
      </c>
      <c r="D127" s="92" t="s">
        <v>81</v>
      </c>
      <c r="E127" s="52">
        <v>25610</v>
      </c>
      <c r="F127" s="53">
        <v>29190</v>
      </c>
      <c r="G127" s="54">
        <f t="shared" si="1"/>
        <v>113.97891448652871</v>
      </c>
    </row>
    <row r="128" spans="1:7" ht="12.75" customHeight="1">
      <c r="A128" s="28"/>
      <c r="B128" s="115"/>
      <c r="C128" s="95" t="s">
        <v>53</v>
      </c>
      <c r="D128" s="96" t="s">
        <v>54</v>
      </c>
      <c r="E128" s="65">
        <v>25195</v>
      </c>
      <c r="F128" s="86">
        <v>30988.58</v>
      </c>
      <c r="G128" s="87">
        <f t="shared" si="1"/>
        <v>122.99495931732487</v>
      </c>
    </row>
    <row r="129" spans="1:7" ht="36" customHeight="1">
      <c r="A129" s="28"/>
      <c r="B129" s="115"/>
      <c r="C129" s="95" t="s">
        <v>139</v>
      </c>
      <c r="D129" s="96" t="s">
        <v>140</v>
      </c>
      <c r="E129" s="65">
        <v>15620</v>
      </c>
      <c r="F129" s="86">
        <v>13640</v>
      </c>
      <c r="G129" s="87">
        <f t="shared" si="1"/>
        <v>87.32394366197182</v>
      </c>
    </row>
    <row r="130" spans="1:7" ht="12.75" customHeight="1">
      <c r="A130" s="28"/>
      <c r="B130" s="115"/>
      <c r="C130" s="95" t="s">
        <v>37</v>
      </c>
      <c r="D130" s="96" t="s">
        <v>38</v>
      </c>
      <c r="E130" s="65">
        <v>4488</v>
      </c>
      <c r="F130" s="86">
        <v>4487.91</v>
      </c>
      <c r="G130" s="87">
        <f t="shared" si="1"/>
        <v>99.99799465240642</v>
      </c>
    </row>
    <row r="131" spans="1:7" ht="36" customHeight="1">
      <c r="A131" s="28"/>
      <c r="B131" s="127"/>
      <c r="C131" s="99" t="s">
        <v>61</v>
      </c>
      <c r="D131" s="100" t="s">
        <v>62</v>
      </c>
      <c r="E131" s="42">
        <v>42498</v>
      </c>
      <c r="F131" s="58">
        <v>42498</v>
      </c>
      <c r="G131" s="59">
        <f t="shared" si="1"/>
        <v>100</v>
      </c>
    </row>
    <row r="132" spans="1:7" ht="12.75" customHeight="1">
      <c r="A132" s="28"/>
      <c r="B132" s="36" t="s">
        <v>141</v>
      </c>
      <c r="C132" s="138"/>
      <c r="D132" s="153" t="s">
        <v>142</v>
      </c>
      <c r="E132" s="38">
        <f>SUM(E133:E134)</f>
        <v>106394</v>
      </c>
      <c r="F132" s="105">
        <f>SUM(F133:F134)</f>
        <v>82545.72</v>
      </c>
      <c r="G132" s="123">
        <f t="shared" si="1"/>
        <v>77.58493900031957</v>
      </c>
    </row>
    <row r="133" spans="1:7" ht="48.75" customHeight="1">
      <c r="A133" s="28"/>
      <c r="B133" s="69"/>
      <c r="C133" s="116" t="s">
        <v>143</v>
      </c>
      <c r="D133" s="124" t="s">
        <v>144</v>
      </c>
      <c r="E133" s="65">
        <v>79796</v>
      </c>
      <c r="F133" s="53">
        <v>61909.29</v>
      </c>
      <c r="G133" s="54">
        <f t="shared" si="1"/>
        <v>77.58445285477968</v>
      </c>
    </row>
    <row r="134" spans="1:7" ht="49.5" customHeight="1">
      <c r="A134" s="89"/>
      <c r="B134" s="39"/>
      <c r="C134" s="56" t="s">
        <v>145</v>
      </c>
      <c r="D134" s="145" t="s">
        <v>144</v>
      </c>
      <c r="E134" s="42">
        <v>26598</v>
      </c>
      <c r="F134" s="58">
        <v>20636.43</v>
      </c>
      <c r="G134" s="59">
        <f t="shared" si="1"/>
        <v>77.58639747349424</v>
      </c>
    </row>
    <row r="135" spans="1:7" ht="14.25" customHeight="1">
      <c r="A135" s="16" t="s">
        <v>146</v>
      </c>
      <c r="B135" s="16"/>
      <c r="C135" s="66"/>
      <c r="D135" s="67" t="s">
        <v>147</v>
      </c>
      <c r="E135" s="68">
        <v>79504</v>
      </c>
      <c r="F135" s="20">
        <f>F136</f>
        <v>78903.4</v>
      </c>
      <c r="G135" s="21">
        <f t="shared" si="1"/>
        <v>99.24456631112899</v>
      </c>
    </row>
    <row r="136" spans="1:7" ht="12.75" customHeight="1">
      <c r="A136" s="83"/>
      <c r="B136" s="77" t="s">
        <v>148</v>
      </c>
      <c r="C136" s="136"/>
      <c r="D136" s="119" t="s">
        <v>149</v>
      </c>
      <c r="E136" s="120">
        <f>SUM(E137:E138)</f>
        <v>79504</v>
      </c>
      <c r="F136" s="137">
        <f>SUM(F137:F138)</f>
        <v>78903.4</v>
      </c>
      <c r="G136" s="47">
        <f t="shared" si="1"/>
        <v>99.24456631112899</v>
      </c>
    </row>
    <row r="137" spans="1:7" ht="48.75" customHeight="1">
      <c r="A137" s="82"/>
      <c r="B137" s="90"/>
      <c r="C137" s="91" t="s">
        <v>143</v>
      </c>
      <c r="D137" s="92" t="s">
        <v>144</v>
      </c>
      <c r="E137" s="93">
        <v>59628</v>
      </c>
      <c r="F137" s="94">
        <v>59177.55</v>
      </c>
      <c r="G137" s="54">
        <f t="shared" si="1"/>
        <v>99.244566311129</v>
      </c>
    </row>
    <row r="138" spans="1:7" ht="48.75" customHeight="1">
      <c r="A138" s="88"/>
      <c r="B138" s="88"/>
      <c r="C138" s="99" t="s">
        <v>145</v>
      </c>
      <c r="D138" s="100" t="s">
        <v>144</v>
      </c>
      <c r="E138" s="101">
        <v>19876</v>
      </c>
      <c r="F138" s="102">
        <v>19725.85</v>
      </c>
      <c r="G138" s="59">
        <f t="shared" si="1"/>
        <v>99.24456631112899</v>
      </c>
    </row>
    <row r="139" spans="1:7" ht="14.25" customHeight="1">
      <c r="A139" s="44">
        <v>851</v>
      </c>
      <c r="B139" s="17"/>
      <c r="C139" s="43"/>
      <c r="D139" s="18" t="s">
        <v>150</v>
      </c>
      <c r="E139" s="19">
        <f>SUM(E140,E143)</f>
        <v>2692924</v>
      </c>
      <c r="F139" s="103">
        <f>F140+F143</f>
        <v>2331721.62</v>
      </c>
      <c r="G139" s="104">
        <f t="shared" si="1"/>
        <v>86.58698203142755</v>
      </c>
    </row>
    <row r="140" spans="1:7" ht="12.75" customHeight="1">
      <c r="A140" s="109"/>
      <c r="B140" s="110" t="s">
        <v>151</v>
      </c>
      <c r="C140" s="111"/>
      <c r="D140" s="79" t="s">
        <v>152</v>
      </c>
      <c r="E140" s="80">
        <f>SUM(E141:E142)</f>
        <v>1805398</v>
      </c>
      <c r="F140" s="46">
        <f>F141+F142</f>
        <v>1454191.3199999998</v>
      </c>
      <c r="G140" s="47">
        <f t="shared" si="1"/>
        <v>80.54685559638372</v>
      </c>
    </row>
    <row r="141" spans="1:7" ht="36" customHeight="1">
      <c r="A141" s="28"/>
      <c r="B141" s="115"/>
      <c r="C141" s="116" t="s">
        <v>61</v>
      </c>
      <c r="D141" s="124" t="s">
        <v>62</v>
      </c>
      <c r="E141" s="65">
        <v>1414142</v>
      </c>
      <c r="F141" s="53">
        <v>1303372.69</v>
      </c>
      <c r="G141" s="54">
        <f t="shared" si="1"/>
        <v>92.16703060937303</v>
      </c>
    </row>
    <row r="142" spans="1:7" ht="24.75" customHeight="1">
      <c r="A142" s="82"/>
      <c r="B142" s="88"/>
      <c r="C142" s="56" t="s">
        <v>63</v>
      </c>
      <c r="D142" s="145" t="s">
        <v>64</v>
      </c>
      <c r="E142" s="42">
        <v>391256</v>
      </c>
      <c r="F142" s="58">
        <v>150818.63</v>
      </c>
      <c r="G142" s="59">
        <f t="shared" si="1"/>
        <v>38.54730151103114</v>
      </c>
    </row>
    <row r="143" spans="1:7" ht="39" customHeight="1">
      <c r="A143" s="122"/>
      <c r="B143" s="36">
        <v>85156</v>
      </c>
      <c r="C143" s="36"/>
      <c r="D143" s="37" t="s">
        <v>153</v>
      </c>
      <c r="E143" s="38">
        <f>E144</f>
        <v>887526</v>
      </c>
      <c r="F143" s="60">
        <f>F144</f>
        <v>877530.3</v>
      </c>
      <c r="G143" s="61">
        <f aca="true" t="shared" si="2" ref="G143:G193">F143/E143*100</f>
        <v>98.87375693782494</v>
      </c>
    </row>
    <row r="144" spans="1:7" ht="37.5" customHeight="1">
      <c r="A144" s="89"/>
      <c r="B144" s="69"/>
      <c r="C144" s="63" t="s">
        <v>17</v>
      </c>
      <c r="D144" s="64" t="s">
        <v>18</v>
      </c>
      <c r="E144" s="65">
        <v>887526</v>
      </c>
      <c r="F144" s="33">
        <v>877530.3</v>
      </c>
      <c r="G144" s="34">
        <f t="shared" si="2"/>
        <v>98.87375693782494</v>
      </c>
    </row>
    <row r="145" spans="1:7" ht="14.25" customHeight="1">
      <c r="A145" s="44" t="s">
        <v>154</v>
      </c>
      <c r="B145" s="133"/>
      <c r="C145" s="140"/>
      <c r="D145" s="135" t="s">
        <v>155</v>
      </c>
      <c r="E145" s="68">
        <f>SUM(E146,E148,E154,E158,E161,E165)</f>
        <v>1231657</v>
      </c>
      <c r="F145" s="117">
        <f>SUM(F146,F148,F154,F158,F161,F165)</f>
        <v>1229888.2899999998</v>
      </c>
      <c r="G145" s="21">
        <f t="shared" si="2"/>
        <v>99.85639589593531</v>
      </c>
    </row>
    <row r="146" spans="1:7" ht="12.75" customHeight="1">
      <c r="A146" s="147"/>
      <c r="B146" s="35" t="s">
        <v>156</v>
      </c>
      <c r="C146" s="36"/>
      <c r="D146" s="37" t="s">
        <v>157</v>
      </c>
      <c r="E146" s="38">
        <v>115500</v>
      </c>
      <c r="F146" s="26">
        <f>F147</f>
        <v>115500</v>
      </c>
      <c r="G146" s="27">
        <f t="shared" si="2"/>
        <v>100</v>
      </c>
    </row>
    <row r="147" spans="1:7" ht="36.75" customHeight="1">
      <c r="A147" s="28"/>
      <c r="B147" s="39"/>
      <c r="C147" s="40" t="s">
        <v>139</v>
      </c>
      <c r="D147" s="41" t="s">
        <v>140</v>
      </c>
      <c r="E147" s="42">
        <v>115500</v>
      </c>
      <c r="F147" s="26">
        <v>115500</v>
      </c>
      <c r="G147" s="27">
        <f t="shared" si="2"/>
        <v>100</v>
      </c>
    </row>
    <row r="148" spans="1:7" ht="12.75" customHeight="1">
      <c r="A148" s="106"/>
      <c r="B148" s="35" t="s">
        <v>158</v>
      </c>
      <c r="C148" s="36"/>
      <c r="D148" s="37" t="s">
        <v>159</v>
      </c>
      <c r="E148" s="38">
        <f>SUM(E149:E153)</f>
        <v>642331</v>
      </c>
      <c r="F148" s="46">
        <f>F149+F150+F151+F152+F153</f>
        <v>641946.0900000001</v>
      </c>
      <c r="G148" s="154">
        <f t="shared" si="2"/>
        <v>99.94007606670083</v>
      </c>
    </row>
    <row r="149" spans="1:7" ht="12.75" customHeight="1">
      <c r="A149" s="28"/>
      <c r="B149" s="115"/>
      <c r="C149" s="95" t="s">
        <v>80</v>
      </c>
      <c r="D149" s="124" t="s">
        <v>81</v>
      </c>
      <c r="E149" s="65">
        <v>213056</v>
      </c>
      <c r="F149" s="53">
        <v>212405.7</v>
      </c>
      <c r="G149" s="54">
        <f t="shared" si="2"/>
        <v>99.69477508260739</v>
      </c>
    </row>
    <row r="150" spans="1:7" ht="12.75" customHeight="1">
      <c r="A150" s="28"/>
      <c r="B150" s="115"/>
      <c r="C150" s="95" t="s">
        <v>51</v>
      </c>
      <c r="D150" s="124" t="s">
        <v>52</v>
      </c>
      <c r="E150" s="65">
        <v>100</v>
      </c>
      <c r="F150" s="86">
        <v>105.5</v>
      </c>
      <c r="G150" s="87">
        <f t="shared" si="2"/>
        <v>105.5</v>
      </c>
    </row>
    <row r="151" spans="1:7" ht="12.75" customHeight="1">
      <c r="A151" s="28"/>
      <c r="B151" s="115"/>
      <c r="C151" s="95" t="s">
        <v>53</v>
      </c>
      <c r="D151" s="124" t="s">
        <v>54</v>
      </c>
      <c r="E151" s="65">
        <v>32915</v>
      </c>
      <c r="F151" s="86">
        <v>32914.89</v>
      </c>
      <c r="G151" s="87">
        <f t="shared" si="2"/>
        <v>99.99966580586359</v>
      </c>
    </row>
    <row r="152" spans="1:7" ht="24" customHeight="1">
      <c r="A152" s="28"/>
      <c r="B152" s="115"/>
      <c r="C152" s="95" t="s">
        <v>160</v>
      </c>
      <c r="D152" s="124" t="s">
        <v>161</v>
      </c>
      <c r="E152" s="65">
        <v>396000</v>
      </c>
      <c r="F152" s="86">
        <v>396000</v>
      </c>
      <c r="G152" s="87">
        <f t="shared" si="2"/>
        <v>100</v>
      </c>
    </row>
    <row r="153" spans="1:7" ht="37.5" customHeight="1">
      <c r="A153" s="28"/>
      <c r="B153" s="115"/>
      <c r="C153" s="95" t="s">
        <v>162</v>
      </c>
      <c r="D153" s="124" t="s">
        <v>163</v>
      </c>
      <c r="E153" s="65">
        <v>260</v>
      </c>
      <c r="F153" s="58">
        <v>520</v>
      </c>
      <c r="G153" s="59">
        <f t="shared" si="2"/>
        <v>200</v>
      </c>
    </row>
    <row r="154" spans="1:7" ht="12.75" customHeight="1">
      <c r="A154" s="28"/>
      <c r="B154" s="110" t="s">
        <v>164</v>
      </c>
      <c r="C154" s="78"/>
      <c r="D154" s="155" t="s">
        <v>165</v>
      </c>
      <c r="E154" s="80">
        <f>SUM(E156:E157)</f>
        <v>356500</v>
      </c>
      <c r="F154" s="126">
        <f>F155+F156+F157</f>
        <v>355116.38999999996</v>
      </c>
      <c r="G154" s="123">
        <f t="shared" si="2"/>
        <v>99.61189060308554</v>
      </c>
    </row>
    <row r="155" spans="1:7" ht="12.75" customHeight="1">
      <c r="A155" s="28"/>
      <c r="B155" s="156"/>
      <c r="C155" s="95" t="s">
        <v>51</v>
      </c>
      <c r="D155" s="124" t="s">
        <v>85</v>
      </c>
      <c r="E155" s="65"/>
      <c r="F155" s="53">
        <v>9.58</v>
      </c>
      <c r="G155" s="54"/>
    </row>
    <row r="156" spans="1:7" ht="36.75" customHeight="1">
      <c r="A156" s="28"/>
      <c r="B156" s="115"/>
      <c r="C156" s="95" t="s">
        <v>17</v>
      </c>
      <c r="D156" s="124" t="s">
        <v>18</v>
      </c>
      <c r="E156" s="65">
        <v>240500</v>
      </c>
      <c r="F156" s="86">
        <v>239969.61</v>
      </c>
      <c r="G156" s="87">
        <f t="shared" si="2"/>
        <v>99.77946361746362</v>
      </c>
    </row>
    <row r="157" spans="1:7" ht="36" customHeight="1">
      <c r="A157" s="28"/>
      <c r="B157" s="115"/>
      <c r="C157" s="95" t="s">
        <v>95</v>
      </c>
      <c r="D157" s="124" t="s">
        <v>96</v>
      </c>
      <c r="E157" s="65">
        <v>116000</v>
      </c>
      <c r="F157" s="58">
        <v>115137.2</v>
      </c>
      <c r="G157" s="59">
        <f t="shared" si="2"/>
        <v>99.25620689655173</v>
      </c>
    </row>
    <row r="158" spans="1:7" ht="12.75" customHeight="1">
      <c r="A158" s="28"/>
      <c r="B158" s="77" t="s">
        <v>166</v>
      </c>
      <c r="C158" s="118"/>
      <c r="D158" s="157" t="s">
        <v>167</v>
      </c>
      <c r="E158" s="120">
        <f>SUM(E159:E160)</f>
        <v>70500</v>
      </c>
      <c r="F158" s="137">
        <f>SUM(F159:F160)</f>
        <v>70499.64</v>
      </c>
      <c r="G158" s="123">
        <f t="shared" si="2"/>
        <v>99.99948936170213</v>
      </c>
    </row>
    <row r="159" spans="1:7" ht="36.75" customHeight="1">
      <c r="A159" s="28"/>
      <c r="B159" s="114"/>
      <c r="C159" s="50" t="s">
        <v>162</v>
      </c>
      <c r="D159" s="51" t="s">
        <v>168</v>
      </c>
      <c r="E159" s="52">
        <v>7812</v>
      </c>
      <c r="F159" s="53">
        <v>7812</v>
      </c>
      <c r="G159" s="54">
        <f t="shared" si="2"/>
        <v>100</v>
      </c>
    </row>
    <row r="160" spans="1:7" ht="36.75" customHeight="1">
      <c r="A160" s="28"/>
      <c r="B160" s="127"/>
      <c r="C160" s="56" t="s">
        <v>139</v>
      </c>
      <c r="D160" s="57" t="s">
        <v>140</v>
      </c>
      <c r="E160" s="42">
        <v>62688</v>
      </c>
      <c r="F160" s="58">
        <v>62687.64</v>
      </c>
      <c r="G160" s="59">
        <f t="shared" si="2"/>
        <v>99.99942572741193</v>
      </c>
    </row>
    <row r="161" spans="1:7" ht="12.75" customHeight="1">
      <c r="A161" s="28"/>
      <c r="B161" s="23" t="s">
        <v>169</v>
      </c>
      <c r="C161" s="45"/>
      <c r="D161" s="24" t="s">
        <v>170</v>
      </c>
      <c r="E161" s="25">
        <f>SUM(E162:E164)</f>
        <v>13490</v>
      </c>
      <c r="F161" s="151">
        <f>SUM(F162:F164)</f>
        <v>13489.970000000001</v>
      </c>
      <c r="G161" s="123">
        <f t="shared" si="2"/>
        <v>99.99977761304672</v>
      </c>
    </row>
    <row r="162" spans="1:7" ht="12.75" customHeight="1">
      <c r="A162" s="28"/>
      <c r="B162" s="114"/>
      <c r="C162" s="50" t="s">
        <v>51</v>
      </c>
      <c r="D162" s="51" t="s">
        <v>52</v>
      </c>
      <c r="E162" s="52">
        <v>50</v>
      </c>
      <c r="F162" s="53">
        <v>50.36</v>
      </c>
      <c r="G162" s="54">
        <f t="shared" si="2"/>
        <v>100.72000000000001</v>
      </c>
    </row>
    <row r="163" spans="1:7" ht="12.75" customHeight="1">
      <c r="A163" s="28"/>
      <c r="B163" s="115"/>
      <c r="C163" s="116" t="s">
        <v>53</v>
      </c>
      <c r="D163" s="85" t="s">
        <v>54</v>
      </c>
      <c r="E163" s="65">
        <v>10440</v>
      </c>
      <c r="F163" s="86">
        <v>10439.61</v>
      </c>
      <c r="G163" s="87">
        <f t="shared" si="2"/>
        <v>99.9962643678161</v>
      </c>
    </row>
    <row r="164" spans="1:7" ht="25.5" customHeight="1">
      <c r="A164" s="89"/>
      <c r="B164" s="127"/>
      <c r="C164" s="56" t="s">
        <v>160</v>
      </c>
      <c r="D164" s="57" t="s">
        <v>161</v>
      </c>
      <c r="E164" s="42">
        <v>3000</v>
      </c>
      <c r="F164" s="58">
        <v>3000</v>
      </c>
      <c r="G164" s="59">
        <f t="shared" si="2"/>
        <v>100</v>
      </c>
    </row>
    <row r="165" spans="1:7" ht="27" customHeight="1">
      <c r="A165" s="83"/>
      <c r="B165" s="111" t="s">
        <v>171</v>
      </c>
      <c r="C165" s="111"/>
      <c r="D165" s="132" t="s">
        <v>172</v>
      </c>
      <c r="E165" s="80">
        <f>SUM(E166:E167)</f>
        <v>33336</v>
      </c>
      <c r="F165" s="81">
        <f>SUM(F166:F167)</f>
        <v>33336.2</v>
      </c>
      <c r="G165" s="47">
        <f t="shared" si="2"/>
        <v>100.00059995200384</v>
      </c>
    </row>
    <row r="166" spans="1:7" ht="12.75" customHeight="1">
      <c r="A166" s="28"/>
      <c r="B166" s="159"/>
      <c r="C166" s="116" t="s">
        <v>53</v>
      </c>
      <c r="D166" s="85" t="s">
        <v>54</v>
      </c>
      <c r="E166" s="65">
        <v>7336</v>
      </c>
      <c r="F166" s="53">
        <v>7336.2</v>
      </c>
      <c r="G166" s="54">
        <f t="shared" si="2"/>
        <v>100.00272628135222</v>
      </c>
    </row>
    <row r="167" spans="1:7" ht="37.5" customHeight="1">
      <c r="A167" s="89"/>
      <c r="B167" s="127"/>
      <c r="C167" s="56" t="s">
        <v>162</v>
      </c>
      <c r="D167" s="57" t="s">
        <v>168</v>
      </c>
      <c r="E167" s="42">
        <v>26000</v>
      </c>
      <c r="F167" s="58">
        <v>26000</v>
      </c>
      <c r="G167" s="59">
        <f t="shared" si="2"/>
        <v>100</v>
      </c>
    </row>
    <row r="168" spans="1:7" ht="15.75" customHeight="1">
      <c r="A168" s="44" t="s">
        <v>173</v>
      </c>
      <c r="B168" s="35"/>
      <c r="C168" s="36"/>
      <c r="D168" s="18" t="s">
        <v>174</v>
      </c>
      <c r="E168" s="68">
        <f>SUM(E169,E172,E174)</f>
        <v>315903</v>
      </c>
      <c r="F168" s="146">
        <f>SUM(F169,F172,F174)</f>
        <v>316003.32999999996</v>
      </c>
      <c r="G168" s="104">
        <f t="shared" si="2"/>
        <v>100.03175974903687</v>
      </c>
    </row>
    <row r="169" spans="1:7" ht="12.75" customHeight="1">
      <c r="A169" s="109"/>
      <c r="B169" s="77">
        <v>85321</v>
      </c>
      <c r="C169" s="136"/>
      <c r="D169" s="119" t="s">
        <v>175</v>
      </c>
      <c r="E169" s="120">
        <f>SUM(E170:E171)</f>
        <v>63426</v>
      </c>
      <c r="F169" s="137">
        <f>SUM(F170:F171)</f>
        <v>63425.85</v>
      </c>
      <c r="G169" s="47">
        <f t="shared" si="2"/>
        <v>99.99976350392583</v>
      </c>
    </row>
    <row r="170" spans="1:7" ht="12.75" customHeight="1">
      <c r="A170" s="107"/>
      <c r="B170" s="90"/>
      <c r="C170" s="91" t="s">
        <v>53</v>
      </c>
      <c r="D170" s="92" t="s">
        <v>54</v>
      </c>
      <c r="E170" s="93">
        <v>5426</v>
      </c>
      <c r="F170" s="94">
        <v>5425.85</v>
      </c>
      <c r="G170" s="54">
        <f t="shared" si="2"/>
        <v>99.99723553262072</v>
      </c>
    </row>
    <row r="171" spans="1:7" ht="36.75" customHeight="1">
      <c r="A171" s="82"/>
      <c r="B171" s="88"/>
      <c r="C171" s="99" t="s">
        <v>17</v>
      </c>
      <c r="D171" s="100" t="s">
        <v>18</v>
      </c>
      <c r="E171" s="101">
        <v>58000</v>
      </c>
      <c r="F171" s="102">
        <v>58000</v>
      </c>
      <c r="G171" s="59">
        <f t="shared" si="2"/>
        <v>100</v>
      </c>
    </row>
    <row r="172" spans="1:7" ht="27" customHeight="1">
      <c r="A172" s="106"/>
      <c r="B172" s="35" t="s">
        <v>176</v>
      </c>
      <c r="C172" s="36"/>
      <c r="D172" s="37" t="s">
        <v>177</v>
      </c>
      <c r="E172" s="38">
        <f>E173</f>
        <v>11519</v>
      </c>
      <c r="F172" s="105">
        <f>F173</f>
        <v>11682</v>
      </c>
      <c r="G172" s="61">
        <f t="shared" si="2"/>
        <v>101.41505339005121</v>
      </c>
    </row>
    <row r="173" spans="1:7" ht="12.75" customHeight="1">
      <c r="A173" s="28"/>
      <c r="B173" s="39"/>
      <c r="C173" s="40" t="s">
        <v>53</v>
      </c>
      <c r="D173" s="41" t="s">
        <v>54</v>
      </c>
      <c r="E173" s="42">
        <v>11519</v>
      </c>
      <c r="F173" s="33">
        <v>11682</v>
      </c>
      <c r="G173" s="34">
        <f t="shared" si="2"/>
        <v>101.41505339005121</v>
      </c>
    </row>
    <row r="174" spans="1:7" ht="12.75" customHeight="1">
      <c r="A174" s="28"/>
      <c r="B174" s="23" t="s">
        <v>178</v>
      </c>
      <c r="C174" s="45"/>
      <c r="D174" s="24" t="s">
        <v>179</v>
      </c>
      <c r="E174" s="25">
        <f>SUM(E175:E177)</f>
        <v>240958</v>
      </c>
      <c r="F174" s="151">
        <f>SUM(F175:F177)</f>
        <v>240895.47999999998</v>
      </c>
      <c r="G174" s="47">
        <f t="shared" si="2"/>
        <v>99.97405356950173</v>
      </c>
    </row>
    <row r="175" spans="1:7" ht="12.75" customHeight="1">
      <c r="A175" s="28"/>
      <c r="B175" s="160"/>
      <c r="C175" s="91" t="s">
        <v>51</v>
      </c>
      <c r="D175" s="92" t="s">
        <v>52</v>
      </c>
      <c r="E175" s="52">
        <v>100</v>
      </c>
      <c r="F175" s="53">
        <v>37.78</v>
      </c>
      <c r="G175" s="54">
        <f t="shared" si="2"/>
        <v>37.78</v>
      </c>
    </row>
    <row r="176" spans="1:7" ht="12.75" customHeight="1">
      <c r="A176" s="28"/>
      <c r="B176" s="156"/>
      <c r="C176" s="95" t="s">
        <v>53</v>
      </c>
      <c r="D176" s="96" t="s">
        <v>54</v>
      </c>
      <c r="E176" s="65">
        <v>79458</v>
      </c>
      <c r="F176" s="86">
        <v>79457.7</v>
      </c>
      <c r="G176" s="87">
        <f t="shared" si="2"/>
        <v>99.99962244204485</v>
      </c>
    </row>
    <row r="177" spans="1:7" ht="48.75" customHeight="1">
      <c r="A177" s="89"/>
      <c r="B177" s="127"/>
      <c r="C177" s="99" t="s">
        <v>180</v>
      </c>
      <c r="D177" s="100" t="s">
        <v>181</v>
      </c>
      <c r="E177" s="42">
        <v>161400</v>
      </c>
      <c r="F177" s="58">
        <v>161400</v>
      </c>
      <c r="G177" s="59">
        <f t="shared" si="2"/>
        <v>100</v>
      </c>
    </row>
    <row r="178" spans="1:7" ht="14.25" customHeight="1">
      <c r="A178" s="44">
        <v>854</v>
      </c>
      <c r="B178" s="108"/>
      <c r="C178" s="43"/>
      <c r="D178" s="18" t="s">
        <v>182</v>
      </c>
      <c r="E178" s="68">
        <f>SUM(E179,E182,E184,E186)</f>
        <v>601675</v>
      </c>
      <c r="F178" s="146">
        <f>SUM(F179,F182,F184,F186)</f>
        <v>530453.3</v>
      </c>
      <c r="G178" s="104">
        <f t="shared" si="2"/>
        <v>88.16276228861098</v>
      </c>
    </row>
    <row r="179" spans="1:7" ht="12.75" customHeight="1">
      <c r="A179" s="161"/>
      <c r="B179" s="110" t="s">
        <v>183</v>
      </c>
      <c r="C179" s="78"/>
      <c r="D179" s="155" t="s">
        <v>184</v>
      </c>
      <c r="E179" s="80">
        <f>SUM(E180:E181)</f>
        <v>3476</v>
      </c>
      <c r="F179" s="81">
        <f>SUM(F180:F181)</f>
        <v>3478.1000000000004</v>
      </c>
      <c r="G179" s="47">
        <f t="shared" si="2"/>
        <v>100.06041426927503</v>
      </c>
    </row>
    <row r="180" spans="1:7" ht="12.75" customHeight="1">
      <c r="A180" s="149"/>
      <c r="B180" s="115"/>
      <c r="C180" s="116" t="s">
        <v>80</v>
      </c>
      <c r="D180" s="85" t="s">
        <v>185</v>
      </c>
      <c r="E180" s="65">
        <v>886</v>
      </c>
      <c r="F180" s="53">
        <v>885.78</v>
      </c>
      <c r="G180" s="54">
        <f t="shared" si="2"/>
        <v>99.97516930022573</v>
      </c>
    </row>
    <row r="181" spans="1:7" ht="14.25" customHeight="1">
      <c r="A181" s="149"/>
      <c r="B181" s="127"/>
      <c r="C181" s="56" t="s">
        <v>53</v>
      </c>
      <c r="D181" s="57" t="s">
        <v>54</v>
      </c>
      <c r="E181" s="42">
        <v>2590</v>
      </c>
      <c r="F181" s="58">
        <v>2592.32</v>
      </c>
      <c r="G181" s="59">
        <f t="shared" si="2"/>
        <v>100.0895752895753</v>
      </c>
    </row>
    <row r="182" spans="1:7" ht="26.25" customHeight="1">
      <c r="A182" s="150"/>
      <c r="B182" s="111" t="s">
        <v>186</v>
      </c>
      <c r="C182" s="111"/>
      <c r="D182" s="79" t="s">
        <v>187</v>
      </c>
      <c r="E182" s="80">
        <f>E183</f>
        <v>4991</v>
      </c>
      <c r="F182" s="60">
        <f>F183</f>
        <v>4991.58</v>
      </c>
      <c r="G182" s="61">
        <f t="shared" si="2"/>
        <v>100.01162091765177</v>
      </c>
    </row>
    <row r="183" spans="1:7" ht="12.75" customHeight="1">
      <c r="A183" s="44"/>
      <c r="B183" s="39"/>
      <c r="C183" s="40" t="s">
        <v>53</v>
      </c>
      <c r="D183" s="41" t="s">
        <v>54</v>
      </c>
      <c r="E183" s="42">
        <v>4991</v>
      </c>
      <c r="F183" s="33">
        <v>4991.58</v>
      </c>
      <c r="G183" s="34">
        <f t="shared" si="2"/>
        <v>100.01162091765177</v>
      </c>
    </row>
    <row r="184" spans="1:7" ht="12.75" customHeight="1">
      <c r="A184" s="44"/>
      <c r="B184" s="110" t="s">
        <v>188</v>
      </c>
      <c r="C184" s="78"/>
      <c r="D184" s="155" t="s">
        <v>189</v>
      </c>
      <c r="E184" s="80">
        <f>E185</f>
        <v>358</v>
      </c>
      <c r="F184" s="26">
        <f>F185</f>
        <v>358</v>
      </c>
      <c r="G184" s="27">
        <f t="shared" si="2"/>
        <v>100</v>
      </c>
    </row>
    <row r="185" spans="1:7" ht="12.75" customHeight="1">
      <c r="A185" s="44"/>
      <c r="B185" s="29"/>
      <c r="C185" s="162" t="s">
        <v>80</v>
      </c>
      <c r="D185" s="163" t="s">
        <v>81</v>
      </c>
      <c r="E185" s="32">
        <v>358</v>
      </c>
      <c r="F185" s="33">
        <v>358</v>
      </c>
      <c r="G185" s="34">
        <f t="shared" si="2"/>
        <v>100</v>
      </c>
    </row>
    <row r="186" spans="1:7" ht="12.75" customHeight="1">
      <c r="A186" s="44"/>
      <c r="B186" s="77" t="s">
        <v>190</v>
      </c>
      <c r="C186" s="118"/>
      <c r="D186" s="157" t="s">
        <v>191</v>
      </c>
      <c r="E186" s="120">
        <f>SUM(E187:E189)</f>
        <v>592850</v>
      </c>
      <c r="F186" s="137">
        <f>SUM(F187:F189)</f>
        <v>521625.62</v>
      </c>
      <c r="G186" s="47">
        <f t="shared" si="2"/>
        <v>87.98610441089652</v>
      </c>
    </row>
    <row r="187" spans="1:7" ht="23.25" customHeight="1">
      <c r="A187" s="44"/>
      <c r="B187" s="160"/>
      <c r="C187" s="50" t="s">
        <v>160</v>
      </c>
      <c r="D187" s="51" t="s">
        <v>161</v>
      </c>
      <c r="E187" s="52">
        <v>19600</v>
      </c>
      <c r="F187" s="53">
        <v>19585.26</v>
      </c>
      <c r="G187" s="54">
        <f t="shared" si="2"/>
        <v>99.92479591836734</v>
      </c>
    </row>
    <row r="188" spans="1:7" ht="48.75" customHeight="1">
      <c r="A188" s="44"/>
      <c r="B188" s="115"/>
      <c r="C188" s="116" t="s">
        <v>143</v>
      </c>
      <c r="D188" s="85" t="s">
        <v>144</v>
      </c>
      <c r="E188" s="65">
        <v>389882</v>
      </c>
      <c r="F188" s="86">
        <v>341423.96</v>
      </c>
      <c r="G188" s="87">
        <f t="shared" si="2"/>
        <v>87.57110099978969</v>
      </c>
    </row>
    <row r="189" spans="1:7" ht="48.75" customHeight="1">
      <c r="A189" s="108"/>
      <c r="B189" s="115"/>
      <c r="C189" s="116" t="s">
        <v>145</v>
      </c>
      <c r="D189" s="85" t="s">
        <v>144</v>
      </c>
      <c r="E189" s="65">
        <v>183368</v>
      </c>
      <c r="F189" s="58">
        <v>160616.4</v>
      </c>
      <c r="G189" s="59">
        <f t="shared" si="2"/>
        <v>87.59238253130317</v>
      </c>
    </row>
    <row r="190" spans="1:7" ht="14.25" customHeight="1">
      <c r="A190" s="108" t="s">
        <v>192</v>
      </c>
      <c r="B190" s="16"/>
      <c r="C190" s="66"/>
      <c r="D190" s="67" t="s">
        <v>193</v>
      </c>
      <c r="E190" s="68">
        <v>4600</v>
      </c>
      <c r="F190" s="103">
        <f>F191</f>
        <v>4600</v>
      </c>
      <c r="G190" s="104">
        <f t="shared" si="2"/>
        <v>100</v>
      </c>
    </row>
    <row r="191" spans="1:7" ht="12.75" customHeight="1">
      <c r="A191" s="48"/>
      <c r="B191" s="164" t="s">
        <v>194</v>
      </c>
      <c r="C191" s="78"/>
      <c r="D191" s="155" t="s">
        <v>100</v>
      </c>
      <c r="E191" s="80">
        <v>4600</v>
      </c>
      <c r="F191" s="26">
        <f>F192</f>
        <v>4600</v>
      </c>
      <c r="G191" s="27">
        <f t="shared" si="2"/>
        <v>100</v>
      </c>
    </row>
    <row r="192" spans="1:7" ht="12.75" customHeight="1">
      <c r="A192" s="48"/>
      <c r="B192" s="165"/>
      <c r="C192" s="162" t="s">
        <v>53</v>
      </c>
      <c r="D192" s="163" t="s">
        <v>54</v>
      </c>
      <c r="E192" s="32">
        <v>4600</v>
      </c>
      <c r="F192" s="33">
        <v>4600</v>
      </c>
      <c r="G192" s="34">
        <f t="shared" si="2"/>
        <v>100</v>
      </c>
    </row>
    <row r="193" spans="1:7" ht="13.5" customHeight="1">
      <c r="A193" s="456" t="s">
        <v>195</v>
      </c>
      <c r="B193" s="457"/>
      <c r="C193" s="457"/>
      <c r="D193" s="458"/>
      <c r="E193" s="168">
        <f>SUM(E14,E19,E25,E28,E31,E43,E50,E58,E75,E78,E90,E98,E107,E135,E139,E145,E168,E178,E190)</f>
        <v>33971261</v>
      </c>
      <c r="F193" s="168">
        <f>SUM(F14,F19,F25,F28,F31,F43,F50,F58,F75,F78,F90,F98,F107,F135,F139,F145,F168,F178,F190)</f>
        <v>33218365.59</v>
      </c>
      <c r="G193" s="21">
        <f t="shared" si="2"/>
        <v>97.78372839913125</v>
      </c>
    </row>
    <row r="194" spans="5:8" ht="24.75" customHeight="1">
      <c r="E194" s="4"/>
      <c r="F194" s="169"/>
      <c r="G194" s="4"/>
      <c r="H194" s="4"/>
    </row>
    <row r="195" spans="5:8" ht="24.75" customHeight="1">
      <c r="E195" s="4"/>
      <c r="F195" s="169"/>
      <c r="G195" s="4"/>
      <c r="H195" s="4"/>
    </row>
    <row r="196" spans="5:8" ht="24.75" customHeight="1">
      <c r="E196" s="4"/>
      <c r="F196" s="169"/>
      <c r="G196" s="4"/>
      <c r="H196" s="4"/>
    </row>
    <row r="197" spans="5:8" ht="24.75" customHeight="1">
      <c r="E197" s="4"/>
      <c r="F197" s="169"/>
      <c r="G197" s="4"/>
      <c r="H197" s="4"/>
    </row>
    <row r="198" spans="5:8" ht="24.75" customHeight="1">
      <c r="E198" s="4"/>
      <c r="F198" s="169"/>
      <c r="G198" s="4"/>
      <c r="H198" s="4"/>
    </row>
    <row r="199" spans="5:8" ht="24.75" customHeight="1">
      <c r="E199" s="4"/>
      <c r="F199" s="169"/>
      <c r="G199" s="4"/>
      <c r="H199" s="4"/>
    </row>
    <row r="200" spans="5:8" ht="24.75" customHeight="1">
      <c r="E200" s="4"/>
      <c r="F200" s="169"/>
      <c r="G200" s="4"/>
      <c r="H200" s="4"/>
    </row>
    <row r="201" spans="5:8" ht="24.75" customHeight="1">
      <c r="E201" s="4"/>
      <c r="F201" s="169"/>
      <c r="G201" s="4"/>
      <c r="H201" s="4"/>
    </row>
    <row r="202" spans="5:8" ht="24.75" customHeight="1">
      <c r="E202" s="4"/>
      <c r="F202" s="169"/>
      <c r="G202" s="4"/>
      <c r="H202" s="4"/>
    </row>
    <row r="203" spans="6:7" ht="24.75" customHeight="1">
      <c r="F203" s="5"/>
      <c r="G203" s="5"/>
    </row>
  </sheetData>
  <mergeCells count="8">
    <mergeCell ref="E1:G1"/>
    <mergeCell ref="E2:G2"/>
    <mergeCell ref="E3:G3"/>
    <mergeCell ref="A4:E4"/>
    <mergeCell ref="A5:G5"/>
    <mergeCell ref="A6:G6"/>
    <mergeCell ref="A7:G7"/>
    <mergeCell ref="A193:D193"/>
  </mergeCells>
  <printOptions/>
  <pageMargins left="0.3937007874015748" right="0.3937007874015748" top="0.9448818897637796" bottom="0.3937007874015748" header="0.5118110236220472" footer="0.5118110236220472"/>
  <pageSetup horizontalDpi="600" verticalDpi="600" orientation="portrait" paperSize="9" r:id="rId1"/>
  <rowBreaks count="3" manualBreakCount="3">
    <brk id="70" max="6" man="1"/>
    <brk id="134" max="6" man="1"/>
    <brk id="1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118"/>
  <sheetViews>
    <sheetView view="pageBreakPreview" zoomScaleSheetLayoutView="100" workbookViewId="0" topLeftCell="A22">
      <selection activeCell="D69" sqref="D69"/>
    </sheetView>
  </sheetViews>
  <sheetFormatPr defaultColWidth="9.140625" defaultRowHeight="24" customHeight="1"/>
  <cols>
    <col min="1" max="1" width="5.7109375" style="1" customWidth="1"/>
    <col min="2" max="2" width="9.140625" style="1" customWidth="1"/>
    <col min="3" max="3" width="4.57421875" style="1" customWidth="1"/>
    <col min="4" max="4" width="45.57421875" style="1" customWidth="1"/>
    <col min="5" max="5" width="13.421875" style="1" customWidth="1"/>
    <col min="6" max="6" width="12.8515625" style="1" customWidth="1"/>
    <col min="7" max="7" width="6.00390625" style="1" customWidth="1"/>
    <col min="8" max="16384" width="9.140625" style="1" customWidth="1"/>
  </cols>
  <sheetData>
    <row r="1" spans="4:7" ht="19.5" customHeight="1">
      <c r="D1" s="459" t="s">
        <v>196</v>
      </c>
      <c r="E1" s="459"/>
      <c r="F1" s="461"/>
      <c r="G1" s="461"/>
    </row>
    <row r="2" spans="4:7" ht="12.75" customHeight="1">
      <c r="D2" s="459" t="s">
        <v>1</v>
      </c>
      <c r="E2" s="459"/>
      <c r="F2" s="461"/>
      <c r="G2" s="461"/>
    </row>
    <row r="3" spans="4:7" ht="13.5" customHeight="1">
      <c r="D3" s="459" t="s">
        <v>2</v>
      </c>
      <c r="E3" s="459"/>
      <c r="F3" s="461"/>
      <c r="G3" s="461"/>
    </row>
    <row r="4" spans="4:7" ht="12.75" customHeight="1">
      <c r="D4" s="459"/>
      <c r="E4" s="459"/>
      <c r="F4" s="4"/>
      <c r="G4" s="4"/>
    </row>
    <row r="5" spans="1:7" ht="24.75" customHeight="1">
      <c r="A5" s="451" t="s">
        <v>197</v>
      </c>
      <c r="B5" s="451"/>
      <c r="C5" s="451"/>
      <c r="D5" s="451"/>
      <c r="E5" s="451"/>
      <c r="F5" s="461"/>
      <c r="G5" s="461"/>
    </row>
    <row r="6" spans="1:7" ht="24" customHeight="1">
      <c r="A6" s="451" t="s">
        <v>198</v>
      </c>
      <c r="B6" s="451"/>
      <c r="C6" s="451"/>
      <c r="D6" s="451"/>
      <c r="E6" s="451"/>
      <c r="F6" s="461"/>
      <c r="G6" s="461"/>
    </row>
    <row r="7" spans="1:7" ht="24" customHeight="1">
      <c r="A7" s="451" t="s">
        <v>199</v>
      </c>
      <c r="B7" s="451"/>
      <c r="C7" s="451"/>
      <c r="D7" s="451"/>
      <c r="E7" s="451"/>
      <c r="F7" s="461"/>
      <c r="G7" s="461"/>
    </row>
    <row r="8" spans="1:7" ht="24" customHeight="1">
      <c r="A8" s="462" t="s">
        <v>5</v>
      </c>
      <c r="B8" s="462"/>
      <c r="C8" s="462"/>
      <c r="D8" s="462"/>
      <c r="E8" s="462"/>
      <c r="F8" s="463"/>
      <c r="G8" s="463"/>
    </row>
    <row r="9" spans="1:7" ht="60" customHeight="1">
      <c r="A9" s="8" t="s">
        <v>6</v>
      </c>
      <c r="B9" s="10" t="s">
        <v>7</v>
      </c>
      <c r="C9" s="10" t="s">
        <v>8</v>
      </c>
      <c r="D9" s="10" t="s">
        <v>9</v>
      </c>
      <c r="E9" s="170" t="s">
        <v>10</v>
      </c>
      <c r="F9" s="8" t="s">
        <v>200</v>
      </c>
      <c r="G9" s="11" t="s">
        <v>12</v>
      </c>
    </row>
    <row r="10" spans="1:7" ht="12.75" customHeight="1">
      <c r="A10" s="13">
        <v>1</v>
      </c>
      <c r="B10" s="13">
        <v>2</v>
      </c>
      <c r="C10" s="13">
        <v>3</v>
      </c>
      <c r="D10" s="13">
        <v>4</v>
      </c>
      <c r="E10" s="171">
        <v>5</v>
      </c>
      <c r="F10" s="12">
        <v>6</v>
      </c>
      <c r="G10" s="12">
        <v>7</v>
      </c>
    </row>
    <row r="11" spans="1:7" ht="14.25" customHeight="1">
      <c r="A11" s="71" t="s">
        <v>13</v>
      </c>
      <c r="B11" s="17"/>
      <c r="C11" s="167"/>
      <c r="D11" s="18" t="s">
        <v>14</v>
      </c>
      <c r="E11" s="172">
        <f>SUM(E12)</f>
        <v>45000</v>
      </c>
      <c r="F11" s="173">
        <v>45000</v>
      </c>
      <c r="G11" s="174">
        <f>F11/E11*100</f>
        <v>100</v>
      </c>
    </row>
    <row r="12" spans="1:7" ht="12.75" customHeight="1">
      <c r="A12" s="109"/>
      <c r="B12" s="35" t="s">
        <v>15</v>
      </c>
      <c r="C12" s="175"/>
      <c r="D12" s="37" t="s">
        <v>16</v>
      </c>
      <c r="E12" s="176">
        <v>45000</v>
      </c>
      <c r="F12" s="177">
        <v>45000</v>
      </c>
      <c r="G12" s="178">
        <f>F12/E12*100</f>
        <v>100</v>
      </c>
    </row>
    <row r="13" spans="1:7" ht="36.75" customHeight="1">
      <c r="A13" s="28"/>
      <c r="B13" s="39"/>
      <c r="C13" s="179">
        <v>2110</v>
      </c>
      <c r="D13" s="41" t="s">
        <v>18</v>
      </c>
      <c r="E13" s="180">
        <v>45000</v>
      </c>
      <c r="F13" s="181">
        <v>45000</v>
      </c>
      <c r="G13" s="34">
        <f aca="true" t="shared" si="0" ref="G13:G51">F13/E13*100</f>
        <v>100</v>
      </c>
    </row>
    <row r="14" spans="1:7" ht="14.25" customHeight="1">
      <c r="A14" s="16" t="s">
        <v>23</v>
      </c>
      <c r="B14" s="17"/>
      <c r="C14" s="182"/>
      <c r="D14" s="18" t="s">
        <v>24</v>
      </c>
      <c r="E14" s="183">
        <v>11500</v>
      </c>
      <c r="F14" s="173">
        <v>10300</v>
      </c>
      <c r="G14" s="174">
        <f t="shared" si="0"/>
        <v>89.56521739130436</v>
      </c>
    </row>
    <row r="15" spans="1:7" ht="12.75" customHeight="1">
      <c r="A15" s="28"/>
      <c r="B15" s="35" t="s">
        <v>25</v>
      </c>
      <c r="C15" s="184"/>
      <c r="D15" s="37" t="s">
        <v>26</v>
      </c>
      <c r="E15" s="185">
        <v>11500</v>
      </c>
      <c r="F15" s="177">
        <v>10300</v>
      </c>
      <c r="G15" s="178">
        <f t="shared" si="0"/>
        <v>89.56521739130436</v>
      </c>
    </row>
    <row r="16" spans="1:7" ht="38.25" customHeight="1">
      <c r="A16" s="28"/>
      <c r="B16" s="39"/>
      <c r="C16" s="179">
        <v>2110</v>
      </c>
      <c r="D16" s="41" t="s">
        <v>18</v>
      </c>
      <c r="E16" s="180">
        <v>11500</v>
      </c>
      <c r="F16" s="181">
        <v>10300</v>
      </c>
      <c r="G16" s="34">
        <f t="shared" si="0"/>
        <v>89.56521739130436</v>
      </c>
    </row>
    <row r="17" spans="1:7" ht="14.25" customHeight="1">
      <c r="A17" s="186">
        <v>700</v>
      </c>
      <c r="B17" s="167"/>
      <c r="C17" s="182"/>
      <c r="D17" s="18" t="s">
        <v>65</v>
      </c>
      <c r="E17" s="172">
        <v>22300</v>
      </c>
      <c r="F17" s="173">
        <f>F18</f>
        <v>22287.4</v>
      </c>
      <c r="G17" s="21">
        <f t="shared" si="0"/>
        <v>99.94349775784754</v>
      </c>
    </row>
    <row r="18" spans="1:7" ht="12.75" customHeight="1">
      <c r="A18" s="187"/>
      <c r="B18" s="175">
        <v>70005</v>
      </c>
      <c r="C18" s="184"/>
      <c r="D18" s="37" t="s">
        <v>66</v>
      </c>
      <c r="E18" s="176">
        <v>22300</v>
      </c>
      <c r="F18" s="188">
        <v>22287.4</v>
      </c>
      <c r="G18" s="27">
        <f t="shared" si="0"/>
        <v>99.94349775784754</v>
      </c>
    </row>
    <row r="19" spans="1:7" ht="36.75" customHeight="1">
      <c r="A19" s="189"/>
      <c r="B19" s="190"/>
      <c r="C19" s="179">
        <v>2110</v>
      </c>
      <c r="D19" s="41" t="s">
        <v>18</v>
      </c>
      <c r="E19" s="180">
        <v>22300</v>
      </c>
      <c r="F19" s="188">
        <v>22287.4</v>
      </c>
      <c r="G19" s="27">
        <f t="shared" si="0"/>
        <v>99.94349775784754</v>
      </c>
    </row>
    <row r="20" spans="1:7" ht="14.25" customHeight="1">
      <c r="A20" s="191">
        <v>710</v>
      </c>
      <c r="B20" s="167"/>
      <c r="C20" s="182"/>
      <c r="D20" s="18" t="s">
        <v>70</v>
      </c>
      <c r="E20" s="172">
        <f>SUM(E21,E23,E25)</f>
        <v>247404</v>
      </c>
      <c r="F20" s="173">
        <f>F21+F23+F25</f>
        <v>247404</v>
      </c>
      <c r="G20" s="174">
        <f t="shared" si="0"/>
        <v>100</v>
      </c>
    </row>
    <row r="21" spans="1:7" ht="12.75" customHeight="1">
      <c r="A21" s="187"/>
      <c r="B21" s="175">
        <v>71013</v>
      </c>
      <c r="C21" s="184"/>
      <c r="D21" s="37" t="s">
        <v>71</v>
      </c>
      <c r="E21" s="176">
        <v>30000</v>
      </c>
      <c r="F21" s="177">
        <f>F22</f>
        <v>30000</v>
      </c>
      <c r="G21" s="178">
        <f t="shared" si="0"/>
        <v>100</v>
      </c>
    </row>
    <row r="22" spans="1:7" ht="36.75" customHeight="1">
      <c r="A22" s="193"/>
      <c r="B22" s="190"/>
      <c r="C22" s="179">
        <v>2110</v>
      </c>
      <c r="D22" s="41" t="s">
        <v>18</v>
      </c>
      <c r="E22" s="180">
        <v>30000</v>
      </c>
      <c r="F22" s="181">
        <v>30000</v>
      </c>
      <c r="G22" s="34">
        <f t="shared" si="0"/>
        <v>100</v>
      </c>
    </row>
    <row r="23" spans="1:7" ht="12.75" customHeight="1">
      <c r="A23" s="194"/>
      <c r="B23" s="175">
        <v>71014</v>
      </c>
      <c r="C23" s="184"/>
      <c r="D23" s="37" t="s">
        <v>72</v>
      </c>
      <c r="E23" s="176">
        <v>35000</v>
      </c>
      <c r="F23" s="177">
        <f>F24</f>
        <v>35000</v>
      </c>
      <c r="G23" s="27">
        <f t="shared" si="0"/>
        <v>100</v>
      </c>
    </row>
    <row r="24" spans="1:7" ht="36.75" customHeight="1">
      <c r="A24" s="193"/>
      <c r="B24" s="190"/>
      <c r="C24" s="179">
        <v>2110</v>
      </c>
      <c r="D24" s="41" t="s">
        <v>18</v>
      </c>
      <c r="E24" s="180">
        <v>35000</v>
      </c>
      <c r="F24" s="181">
        <v>35000</v>
      </c>
      <c r="G24" s="34">
        <f t="shared" si="0"/>
        <v>100</v>
      </c>
    </row>
    <row r="25" spans="1:7" ht="12.75" customHeight="1">
      <c r="A25" s="195"/>
      <c r="B25" s="196">
        <v>71015</v>
      </c>
      <c r="C25" s="197"/>
      <c r="D25" s="24" t="s">
        <v>73</v>
      </c>
      <c r="E25" s="198">
        <f>SUM(E26:E26)</f>
        <v>182404</v>
      </c>
      <c r="F25" s="177">
        <f>F26</f>
        <v>182404</v>
      </c>
      <c r="G25" s="27">
        <f t="shared" si="0"/>
        <v>100</v>
      </c>
    </row>
    <row r="26" spans="1:7" ht="36.75" customHeight="1">
      <c r="A26" s="193"/>
      <c r="B26" s="199"/>
      <c r="C26" s="200">
        <v>2110</v>
      </c>
      <c r="D26" s="51" t="s">
        <v>18</v>
      </c>
      <c r="E26" s="201">
        <v>182404</v>
      </c>
      <c r="F26" s="181">
        <v>182404</v>
      </c>
      <c r="G26" s="34">
        <f t="shared" si="0"/>
        <v>100</v>
      </c>
    </row>
    <row r="27" spans="1:7" ht="14.25" customHeight="1">
      <c r="A27" s="8">
        <v>750</v>
      </c>
      <c r="B27" s="8"/>
      <c r="C27" s="202"/>
      <c r="D27" s="203" t="s">
        <v>74</v>
      </c>
      <c r="E27" s="204">
        <f>SUM(E28,E30)</f>
        <v>112888</v>
      </c>
      <c r="F27" s="173">
        <f>F28+F30</f>
        <v>112888</v>
      </c>
      <c r="G27" s="174">
        <f t="shared" si="0"/>
        <v>100</v>
      </c>
    </row>
    <row r="28" spans="1:7" ht="13.5" customHeight="1">
      <c r="A28" s="195"/>
      <c r="B28" s="175">
        <v>75011</v>
      </c>
      <c r="C28" s="184"/>
      <c r="D28" s="37" t="s">
        <v>75</v>
      </c>
      <c r="E28" s="176">
        <v>91953</v>
      </c>
      <c r="F28" s="177">
        <f>F29</f>
        <v>91953</v>
      </c>
      <c r="G28" s="178">
        <f t="shared" si="0"/>
        <v>100</v>
      </c>
    </row>
    <row r="29" spans="1:7" ht="36.75" customHeight="1">
      <c r="A29" s="193"/>
      <c r="B29" s="190"/>
      <c r="C29" s="179">
        <v>2110</v>
      </c>
      <c r="D29" s="41" t="s">
        <v>18</v>
      </c>
      <c r="E29" s="180">
        <v>91953</v>
      </c>
      <c r="F29" s="181">
        <v>91953</v>
      </c>
      <c r="G29" s="34">
        <f t="shared" si="0"/>
        <v>100</v>
      </c>
    </row>
    <row r="30" spans="1:7" ht="12.75" customHeight="1">
      <c r="A30" s="194"/>
      <c r="B30" s="175">
        <v>75045</v>
      </c>
      <c r="C30" s="184"/>
      <c r="D30" s="37" t="s">
        <v>82</v>
      </c>
      <c r="E30" s="176">
        <v>20935</v>
      </c>
      <c r="F30" s="177">
        <f>F31</f>
        <v>20935</v>
      </c>
      <c r="G30" s="178">
        <f t="shared" si="0"/>
        <v>100</v>
      </c>
    </row>
    <row r="31" spans="1:7" ht="39" customHeight="1">
      <c r="A31" s="189"/>
      <c r="B31" s="190"/>
      <c r="C31" s="179">
        <v>2110</v>
      </c>
      <c r="D31" s="41" t="s">
        <v>18</v>
      </c>
      <c r="E31" s="180">
        <v>20935</v>
      </c>
      <c r="F31" s="181">
        <v>20935</v>
      </c>
      <c r="G31" s="34">
        <f t="shared" si="0"/>
        <v>100</v>
      </c>
    </row>
    <row r="32" spans="1:7" ht="31.5" customHeight="1">
      <c r="A32" s="8">
        <v>751</v>
      </c>
      <c r="B32" s="10"/>
      <c r="C32" s="202"/>
      <c r="D32" s="135" t="s">
        <v>87</v>
      </c>
      <c r="E32" s="427">
        <v>16980</v>
      </c>
      <c r="F32" s="205">
        <f>F33</f>
        <v>16580</v>
      </c>
      <c r="G32" s="21">
        <f t="shared" si="0"/>
        <v>97.64428739693759</v>
      </c>
    </row>
    <row r="33" spans="1:7" ht="39" customHeight="1">
      <c r="A33" s="206"/>
      <c r="B33" s="175">
        <v>75109</v>
      </c>
      <c r="C33" s="184"/>
      <c r="D33" s="37" t="s">
        <v>89</v>
      </c>
      <c r="E33" s="185">
        <v>16980</v>
      </c>
      <c r="F33" s="188">
        <f>F34</f>
        <v>16580</v>
      </c>
      <c r="G33" s="27">
        <f t="shared" si="0"/>
        <v>97.64428739693759</v>
      </c>
    </row>
    <row r="34" spans="1:7" ht="39" customHeight="1">
      <c r="A34" s="189"/>
      <c r="B34" s="190"/>
      <c r="C34" s="179">
        <v>2110</v>
      </c>
      <c r="D34" s="41" t="s">
        <v>90</v>
      </c>
      <c r="E34" s="180">
        <v>16980</v>
      </c>
      <c r="F34" s="181">
        <v>16580</v>
      </c>
      <c r="G34" s="34">
        <f t="shared" si="0"/>
        <v>97.64428739693759</v>
      </c>
    </row>
    <row r="35" spans="1:7" ht="30.75" customHeight="1">
      <c r="A35" s="191">
        <v>754</v>
      </c>
      <c r="B35" s="167"/>
      <c r="C35" s="207"/>
      <c r="D35" s="18" t="s">
        <v>91</v>
      </c>
      <c r="E35" s="172">
        <f>SUM(E36,E39)</f>
        <v>2961553</v>
      </c>
      <c r="F35" s="173">
        <f>F36+F39</f>
        <v>2961553</v>
      </c>
      <c r="G35" s="174">
        <f t="shared" si="0"/>
        <v>100</v>
      </c>
    </row>
    <row r="36" spans="1:7" ht="12.75" customHeight="1">
      <c r="A36" s="187"/>
      <c r="B36" s="208">
        <v>75411</v>
      </c>
      <c r="C36" s="209"/>
      <c r="D36" s="119" t="s">
        <v>201</v>
      </c>
      <c r="E36" s="210">
        <f>E37+E38</f>
        <v>2961153</v>
      </c>
      <c r="F36" s="211">
        <f>F37+F38</f>
        <v>2961153</v>
      </c>
      <c r="G36" s="212">
        <f t="shared" si="0"/>
        <v>100</v>
      </c>
    </row>
    <row r="37" spans="1:7" ht="36.75" customHeight="1">
      <c r="A37" s="213"/>
      <c r="B37" s="199"/>
      <c r="C37" s="214">
        <v>2110</v>
      </c>
      <c r="D37" s="92" t="s">
        <v>18</v>
      </c>
      <c r="E37" s="201">
        <v>2716153</v>
      </c>
      <c r="F37" s="94">
        <v>2716153</v>
      </c>
      <c r="G37" s="54">
        <f t="shared" si="0"/>
        <v>100</v>
      </c>
    </row>
    <row r="38" spans="1:7" ht="38.25" customHeight="1">
      <c r="A38" s="213"/>
      <c r="B38" s="215"/>
      <c r="C38" s="216">
        <v>6410</v>
      </c>
      <c r="D38" s="100" t="s">
        <v>96</v>
      </c>
      <c r="E38" s="217">
        <v>245000</v>
      </c>
      <c r="F38" s="102">
        <v>245000</v>
      </c>
      <c r="G38" s="59">
        <f t="shared" si="0"/>
        <v>100</v>
      </c>
    </row>
    <row r="39" spans="1:7" ht="12.75" customHeight="1">
      <c r="A39" s="193"/>
      <c r="B39" s="175">
        <v>75414</v>
      </c>
      <c r="C39" s="184"/>
      <c r="D39" s="37" t="s">
        <v>98</v>
      </c>
      <c r="E39" s="176">
        <v>400</v>
      </c>
      <c r="F39" s="218">
        <f>F40</f>
        <v>400</v>
      </c>
      <c r="G39" s="219">
        <f t="shared" si="0"/>
        <v>100</v>
      </c>
    </row>
    <row r="40" spans="1:7" ht="36" customHeight="1">
      <c r="A40" s="189"/>
      <c r="B40" s="190"/>
      <c r="C40" s="179">
        <v>2110</v>
      </c>
      <c r="D40" s="41" t="s">
        <v>18</v>
      </c>
      <c r="E40" s="180">
        <v>400</v>
      </c>
      <c r="F40" s="220">
        <v>400</v>
      </c>
      <c r="G40" s="34">
        <f t="shared" si="0"/>
        <v>100</v>
      </c>
    </row>
    <row r="41" spans="1:7" ht="14.25" customHeight="1">
      <c r="A41" s="191">
        <v>851</v>
      </c>
      <c r="B41" s="167"/>
      <c r="C41" s="182"/>
      <c r="D41" s="18" t="s">
        <v>150</v>
      </c>
      <c r="E41" s="172">
        <v>887526</v>
      </c>
      <c r="F41" s="173">
        <f>F42</f>
        <v>877530.3</v>
      </c>
      <c r="G41" s="174">
        <f t="shared" si="0"/>
        <v>98.87375693782494</v>
      </c>
    </row>
    <row r="42" spans="1:7" ht="27" customHeight="1">
      <c r="A42" s="187"/>
      <c r="B42" s="221">
        <v>85156</v>
      </c>
      <c r="C42" s="221"/>
      <c r="D42" s="79" t="s">
        <v>202</v>
      </c>
      <c r="E42" s="222">
        <v>887526</v>
      </c>
      <c r="F42" s="188">
        <f>F43</f>
        <v>877530.3</v>
      </c>
      <c r="G42" s="27">
        <f t="shared" si="0"/>
        <v>98.87375693782494</v>
      </c>
    </row>
    <row r="43" spans="1:7" ht="36.75" customHeight="1">
      <c r="A43" s="189"/>
      <c r="B43" s="190"/>
      <c r="C43" s="179">
        <v>2110</v>
      </c>
      <c r="D43" s="41" t="s">
        <v>18</v>
      </c>
      <c r="E43" s="180">
        <v>887526</v>
      </c>
      <c r="F43" s="181">
        <v>877530.3</v>
      </c>
      <c r="G43" s="34">
        <f t="shared" si="0"/>
        <v>98.87375693782494</v>
      </c>
    </row>
    <row r="44" spans="1:7" ht="14.25" customHeight="1">
      <c r="A44" s="186">
        <v>852</v>
      </c>
      <c r="B44" s="8"/>
      <c r="C44" s="207"/>
      <c r="D44" s="67" t="s">
        <v>203</v>
      </c>
      <c r="E44" s="223">
        <f>E45</f>
        <v>356500</v>
      </c>
      <c r="F44" s="173">
        <f>F45</f>
        <v>355106.81</v>
      </c>
      <c r="G44" s="21">
        <f t="shared" si="0"/>
        <v>99.6092033660589</v>
      </c>
    </row>
    <row r="45" spans="1:7" ht="12.75" customHeight="1">
      <c r="A45" s="206"/>
      <c r="B45" s="196">
        <v>85203</v>
      </c>
      <c r="C45" s="197"/>
      <c r="D45" s="24" t="s">
        <v>165</v>
      </c>
      <c r="E45" s="224">
        <f>E46+E47</f>
        <v>356500</v>
      </c>
      <c r="F45" s="211">
        <f>F46+F47</f>
        <v>355106.81</v>
      </c>
      <c r="G45" s="47">
        <f t="shared" si="0"/>
        <v>99.6092033660589</v>
      </c>
    </row>
    <row r="46" spans="1:7" ht="36.75" customHeight="1">
      <c r="A46" s="213"/>
      <c r="B46" s="199"/>
      <c r="C46" s="214">
        <v>2110</v>
      </c>
      <c r="D46" s="92" t="s">
        <v>18</v>
      </c>
      <c r="E46" s="201">
        <v>240500</v>
      </c>
      <c r="F46" s="94">
        <v>239969.61</v>
      </c>
      <c r="G46" s="54">
        <f t="shared" si="0"/>
        <v>99.77946361746362</v>
      </c>
    </row>
    <row r="47" spans="1:7" ht="36.75" customHeight="1">
      <c r="A47" s="215"/>
      <c r="B47" s="215"/>
      <c r="C47" s="216">
        <v>6410</v>
      </c>
      <c r="D47" s="100" t="s">
        <v>96</v>
      </c>
      <c r="E47" s="217">
        <v>116000</v>
      </c>
      <c r="F47" s="102">
        <v>115137.2</v>
      </c>
      <c r="G47" s="59">
        <f t="shared" si="0"/>
        <v>99.25620689655173</v>
      </c>
    </row>
    <row r="48" spans="1:7" ht="14.25" customHeight="1">
      <c r="A48" s="225">
        <v>853</v>
      </c>
      <c r="B48" s="175"/>
      <c r="C48" s="184"/>
      <c r="D48" s="18" t="s">
        <v>204</v>
      </c>
      <c r="E48" s="172">
        <v>58000</v>
      </c>
      <c r="F48" s="226">
        <f>F49</f>
        <v>58000</v>
      </c>
      <c r="G48" s="227">
        <f t="shared" si="0"/>
        <v>100</v>
      </c>
    </row>
    <row r="49" spans="1:7" ht="12.75" customHeight="1">
      <c r="A49" s="228"/>
      <c r="B49" s="175">
        <v>85321</v>
      </c>
      <c r="C49" s="184"/>
      <c r="D49" s="37" t="s">
        <v>175</v>
      </c>
      <c r="E49" s="176">
        <v>58000</v>
      </c>
      <c r="F49" s="177">
        <f>F50</f>
        <v>58000</v>
      </c>
      <c r="G49" s="178">
        <f t="shared" si="0"/>
        <v>100</v>
      </c>
    </row>
    <row r="50" spans="1:7" ht="36.75" customHeight="1">
      <c r="A50" s="193"/>
      <c r="B50" s="190"/>
      <c r="C50" s="179">
        <v>2110</v>
      </c>
      <c r="D50" s="41" t="s">
        <v>18</v>
      </c>
      <c r="E50" s="180">
        <v>58000</v>
      </c>
      <c r="F50" s="181">
        <v>58000</v>
      </c>
      <c r="G50" s="34">
        <f t="shared" si="0"/>
        <v>100</v>
      </c>
    </row>
    <row r="51" spans="1:7" ht="14.25" customHeight="1">
      <c r="A51" s="456" t="s">
        <v>195</v>
      </c>
      <c r="B51" s="449"/>
      <c r="C51" s="449"/>
      <c r="D51" s="450"/>
      <c r="E51" s="229">
        <f>SUM(E11,E14,E17,E20,E27,E32,E35,E41,E44,E48)</f>
        <v>4719651</v>
      </c>
      <c r="F51" s="230">
        <f>SUM(F11,F14,F17,F20,F27,F32,F35,F41,F44,F48)</f>
        <v>4706649.51</v>
      </c>
      <c r="G51" s="174">
        <f t="shared" si="0"/>
        <v>99.72452433453236</v>
      </c>
    </row>
    <row r="52" spans="5:7" ht="24" customHeight="1">
      <c r="E52" s="4"/>
      <c r="F52" s="4"/>
      <c r="G52" s="4"/>
    </row>
    <row r="53" spans="5:7" ht="24" customHeight="1">
      <c r="E53" s="4"/>
      <c r="F53" s="4"/>
      <c r="G53" s="4"/>
    </row>
    <row r="54" spans="5:7" ht="24" customHeight="1">
      <c r="E54" s="4"/>
      <c r="F54" s="4"/>
      <c r="G54" s="4"/>
    </row>
    <row r="55" spans="5:7" ht="24" customHeight="1">
      <c r="E55" s="4"/>
      <c r="F55" s="4"/>
      <c r="G55" s="4"/>
    </row>
    <row r="56" spans="5:7" ht="24" customHeight="1">
      <c r="E56" s="4"/>
      <c r="F56" s="4"/>
      <c r="G56" s="4"/>
    </row>
    <row r="57" spans="5:7" ht="24" customHeight="1">
      <c r="E57" s="4"/>
      <c r="F57" s="4"/>
      <c r="G57" s="4"/>
    </row>
    <row r="58" spans="5:7" ht="24" customHeight="1">
      <c r="E58" s="4"/>
      <c r="F58" s="4"/>
      <c r="G58" s="4"/>
    </row>
    <row r="59" spans="5:7" ht="24" customHeight="1">
      <c r="E59" s="4"/>
      <c r="F59" s="4"/>
      <c r="G59" s="4"/>
    </row>
    <row r="60" spans="5:7" ht="24" customHeight="1">
      <c r="E60" s="4"/>
      <c r="F60" s="4"/>
      <c r="G60" s="4"/>
    </row>
    <row r="61" spans="5:7" ht="24" customHeight="1">
      <c r="E61" s="4"/>
      <c r="F61" s="4"/>
      <c r="G61" s="4"/>
    </row>
    <row r="62" spans="5:7" ht="24" customHeight="1">
      <c r="E62" s="4"/>
      <c r="F62" s="4"/>
      <c r="G62" s="4"/>
    </row>
    <row r="63" spans="5:7" ht="24" customHeight="1">
      <c r="E63" s="4"/>
      <c r="F63" s="4"/>
      <c r="G63" s="4"/>
    </row>
    <row r="64" spans="5:7" ht="24" customHeight="1">
      <c r="E64" s="4"/>
      <c r="F64" s="4"/>
      <c r="G64" s="4"/>
    </row>
    <row r="65" spans="5:7" ht="24" customHeight="1">
      <c r="E65" s="4"/>
      <c r="F65" s="4"/>
      <c r="G65" s="4"/>
    </row>
    <row r="66" spans="5:7" ht="24" customHeight="1">
      <c r="E66" s="4"/>
      <c r="F66" s="4"/>
      <c r="G66" s="4"/>
    </row>
    <row r="67" spans="5:7" ht="24" customHeight="1">
      <c r="E67" s="4"/>
      <c r="F67" s="4"/>
      <c r="G67" s="4"/>
    </row>
    <row r="68" spans="5:7" ht="24" customHeight="1">
      <c r="E68" s="4"/>
      <c r="F68" s="4"/>
      <c r="G68" s="4"/>
    </row>
    <row r="69" spans="5:7" ht="24" customHeight="1">
      <c r="E69" s="4"/>
      <c r="F69" s="4"/>
      <c r="G69" s="4"/>
    </row>
    <row r="70" spans="5:7" ht="24" customHeight="1">
      <c r="E70" s="4"/>
      <c r="F70" s="4"/>
      <c r="G70" s="4"/>
    </row>
    <row r="71" spans="5:7" ht="24" customHeight="1">
      <c r="E71" s="4"/>
      <c r="F71" s="4"/>
      <c r="G71" s="4"/>
    </row>
    <row r="72" spans="5:7" ht="24" customHeight="1">
      <c r="E72" s="4"/>
      <c r="F72" s="4"/>
      <c r="G72" s="4"/>
    </row>
    <row r="73" spans="5:7" ht="24" customHeight="1">
      <c r="E73" s="4"/>
      <c r="F73" s="4"/>
      <c r="G73" s="4"/>
    </row>
    <row r="74" spans="5:7" ht="24" customHeight="1">
      <c r="E74" s="4"/>
      <c r="F74" s="4"/>
      <c r="G74" s="4"/>
    </row>
    <row r="75" spans="5:7" ht="24" customHeight="1">
      <c r="E75" s="4"/>
      <c r="F75" s="4"/>
      <c r="G75" s="4"/>
    </row>
    <row r="76" spans="5:7" ht="24" customHeight="1">
      <c r="E76" s="4"/>
      <c r="F76" s="4"/>
      <c r="G76" s="4"/>
    </row>
    <row r="77" spans="5:7" ht="24" customHeight="1">
      <c r="E77" s="4"/>
      <c r="F77" s="4"/>
      <c r="G77" s="4"/>
    </row>
    <row r="78" spans="5:7" ht="24" customHeight="1">
      <c r="E78" s="4"/>
      <c r="F78" s="4"/>
      <c r="G78" s="4"/>
    </row>
    <row r="79" spans="5:7" ht="24" customHeight="1">
      <c r="E79" s="4"/>
      <c r="F79" s="4"/>
      <c r="G79" s="4"/>
    </row>
    <row r="80" spans="5:7" ht="24" customHeight="1">
      <c r="E80" s="4"/>
      <c r="F80" s="4"/>
      <c r="G80" s="4"/>
    </row>
    <row r="81" spans="5:7" ht="24" customHeight="1">
      <c r="E81" s="4"/>
      <c r="F81" s="4"/>
      <c r="G81" s="4"/>
    </row>
    <row r="82" spans="5:7" ht="24" customHeight="1">
      <c r="E82" s="4"/>
      <c r="F82" s="4"/>
      <c r="G82" s="4"/>
    </row>
    <row r="83" spans="5:7" ht="24" customHeight="1">
      <c r="E83" s="4"/>
      <c r="F83" s="4"/>
      <c r="G83" s="4"/>
    </row>
    <row r="84" spans="5:7" ht="24" customHeight="1">
      <c r="E84" s="4"/>
      <c r="F84" s="4"/>
      <c r="G84" s="4"/>
    </row>
    <row r="85" spans="5:7" ht="24" customHeight="1">
      <c r="E85" s="4"/>
      <c r="F85" s="4"/>
      <c r="G85" s="4"/>
    </row>
    <row r="86" spans="5:7" ht="24" customHeight="1">
      <c r="E86" s="4"/>
      <c r="F86" s="4"/>
      <c r="G86" s="4"/>
    </row>
    <row r="87" spans="5:7" ht="24" customHeight="1">
      <c r="E87" s="4"/>
      <c r="F87" s="4"/>
      <c r="G87" s="4"/>
    </row>
    <row r="88" spans="5:7" ht="24" customHeight="1">
      <c r="E88" s="4"/>
      <c r="F88" s="4"/>
      <c r="G88" s="4"/>
    </row>
    <row r="89" spans="5:7" ht="24" customHeight="1">
      <c r="E89" s="4"/>
      <c r="F89" s="4"/>
      <c r="G89" s="4"/>
    </row>
    <row r="90" spans="5:7" ht="24" customHeight="1">
      <c r="E90" s="4"/>
      <c r="F90" s="4"/>
      <c r="G90" s="4"/>
    </row>
    <row r="91" spans="5:7" ht="24" customHeight="1">
      <c r="E91" s="4"/>
      <c r="F91" s="4"/>
      <c r="G91" s="4"/>
    </row>
    <row r="92" spans="5:7" ht="24" customHeight="1">
      <c r="E92" s="4"/>
      <c r="F92" s="4"/>
      <c r="G92" s="4"/>
    </row>
    <row r="93" spans="5:7" ht="24" customHeight="1">
      <c r="E93" s="4"/>
      <c r="F93" s="4"/>
      <c r="G93" s="4"/>
    </row>
    <row r="94" spans="5:7" ht="24" customHeight="1">
      <c r="E94" s="4"/>
      <c r="F94" s="4"/>
      <c r="G94" s="4"/>
    </row>
    <row r="95" spans="5:7" ht="24" customHeight="1">
      <c r="E95" s="4"/>
      <c r="F95" s="4"/>
      <c r="G95" s="4"/>
    </row>
    <row r="96" spans="5:7" ht="24" customHeight="1">
      <c r="E96" s="4"/>
      <c r="F96" s="4"/>
      <c r="G96" s="4"/>
    </row>
    <row r="97" spans="5:7" ht="24" customHeight="1">
      <c r="E97" s="4"/>
      <c r="F97" s="4"/>
      <c r="G97" s="4"/>
    </row>
    <row r="98" spans="5:7" ht="24" customHeight="1">
      <c r="E98" s="4"/>
      <c r="F98" s="4"/>
      <c r="G98" s="4"/>
    </row>
    <row r="99" spans="5:7" ht="24" customHeight="1">
      <c r="E99" s="4"/>
      <c r="F99" s="4"/>
      <c r="G99" s="4"/>
    </row>
    <row r="100" spans="5:7" ht="24" customHeight="1">
      <c r="E100" s="4"/>
      <c r="F100" s="4"/>
      <c r="G100" s="4"/>
    </row>
    <row r="101" spans="5:7" ht="24" customHeight="1">
      <c r="E101" s="4"/>
      <c r="F101" s="4"/>
      <c r="G101" s="4"/>
    </row>
    <row r="102" spans="5:7" ht="24" customHeight="1">
      <c r="E102" s="4"/>
      <c r="F102" s="4"/>
      <c r="G102" s="4"/>
    </row>
    <row r="103" spans="5:7" ht="24" customHeight="1">
      <c r="E103" s="4"/>
      <c r="F103" s="4"/>
      <c r="G103" s="4"/>
    </row>
    <row r="104" spans="5:7" ht="24" customHeight="1">
      <c r="E104" s="4"/>
      <c r="F104" s="4"/>
      <c r="G104" s="4"/>
    </row>
    <row r="105" spans="5:7" ht="24" customHeight="1">
      <c r="E105" s="4"/>
      <c r="F105" s="4"/>
      <c r="G105" s="4"/>
    </row>
    <row r="106" spans="5:7" ht="24" customHeight="1">
      <c r="E106" s="4"/>
      <c r="F106" s="4"/>
      <c r="G106" s="4"/>
    </row>
    <row r="107" spans="5:7" ht="24" customHeight="1">
      <c r="E107" s="4"/>
      <c r="F107" s="4"/>
      <c r="G107" s="4"/>
    </row>
    <row r="108" spans="5:7" ht="24" customHeight="1">
      <c r="E108" s="4"/>
      <c r="F108" s="4"/>
      <c r="G108" s="4"/>
    </row>
    <row r="109" spans="5:7" ht="24" customHeight="1">
      <c r="E109" s="4"/>
      <c r="F109" s="4"/>
      <c r="G109" s="4"/>
    </row>
    <row r="110" spans="5:7" ht="24" customHeight="1">
      <c r="E110" s="4"/>
      <c r="F110" s="4"/>
      <c r="G110" s="4"/>
    </row>
    <row r="111" spans="5:7" ht="24" customHeight="1">
      <c r="E111" s="4"/>
      <c r="F111" s="4"/>
      <c r="G111" s="4"/>
    </row>
    <row r="112" spans="5:7" ht="24" customHeight="1">
      <c r="E112" s="4"/>
      <c r="F112" s="4"/>
      <c r="G112" s="4"/>
    </row>
    <row r="113" spans="5:7" ht="24" customHeight="1">
      <c r="E113" s="4"/>
      <c r="F113" s="4"/>
      <c r="G113" s="4"/>
    </row>
    <row r="114" spans="5:7" ht="24" customHeight="1">
      <c r="E114" s="4"/>
      <c r="F114" s="4"/>
      <c r="G114" s="4"/>
    </row>
    <row r="115" spans="5:7" ht="24" customHeight="1">
      <c r="E115" s="4"/>
      <c r="F115" s="4"/>
      <c r="G115" s="4"/>
    </row>
    <row r="116" spans="5:7" ht="24" customHeight="1">
      <c r="E116" s="4"/>
      <c r="F116" s="4"/>
      <c r="G116" s="4"/>
    </row>
    <row r="117" spans="5:7" ht="24" customHeight="1">
      <c r="E117" s="4"/>
      <c r="F117" s="4"/>
      <c r="G117" s="4"/>
    </row>
    <row r="118" spans="5:7" ht="24" customHeight="1">
      <c r="E118" s="4"/>
      <c r="F118" s="4"/>
      <c r="G118" s="4"/>
    </row>
  </sheetData>
  <mergeCells count="9">
    <mergeCell ref="D1:G1"/>
    <mergeCell ref="D2:G2"/>
    <mergeCell ref="D3:G3"/>
    <mergeCell ref="D4:E4"/>
    <mergeCell ref="A51:D51"/>
    <mergeCell ref="A5:G5"/>
    <mergeCell ref="A6:G6"/>
    <mergeCell ref="A7:G7"/>
    <mergeCell ref="A8:G8"/>
  </mergeCells>
  <printOptions/>
  <pageMargins left="0.3937007874015748" right="0.3937007874015748" top="0.9448818897637796" bottom="0.3937007874015748" header="0.5118110236220472" footer="0.5118110236220472"/>
  <pageSetup horizontalDpi="600" verticalDpi="600" orientation="portrait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17"/>
  <sheetViews>
    <sheetView view="pageBreakPreview" zoomScaleSheetLayoutView="100" workbookViewId="0" topLeftCell="A1">
      <selection activeCell="D69" sqref="D69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7.57421875" style="0" customWidth="1"/>
    <col min="4" max="4" width="40.7109375" style="0" customWidth="1"/>
    <col min="5" max="5" width="15.57421875" style="0" customWidth="1"/>
    <col min="6" max="6" width="11.140625" style="0" customWidth="1"/>
    <col min="7" max="7" width="6.00390625" style="0" customWidth="1"/>
  </cols>
  <sheetData>
    <row r="1" spans="1:7" ht="12.75">
      <c r="A1" s="1"/>
      <c r="B1" s="1"/>
      <c r="C1" s="1"/>
      <c r="D1" s="459" t="s">
        <v>309</v>
      </c>
      <c r="E1" s="459"/>
      <c r="F1" s="464"/>
      <c r="G1" s="464"/>
    </row>
    <row r="2" spans="1:7" ht="12.75">
      <c r="A2" s="1"/>
      <c r="B2" s="1"/>
      <c r="C2" s="1"/>
      <c r="D2" s="459" t="s">
        <v>1</v>
      </c>
      <c r="E2" s="459"/>
      <c r="F2" s="464"/>
      <c r="G2" s="464"/>
    </row>
    <row r="3" spans="1:7" ht="12.75">
      <c r="A3" s="1"/>
      <c r="B3" s="1"/>
      <c r="C3" s="1"/>
      <c r="D3" s="459" t="s">
        <v>2</v>
      </c>
      <c r="E3" s="459"/>
      <c r="F3" s="464"/>
      <c r="G3" s="464"/>
    </row>
    <row r="4" spans="1:7" ht="12.75">
      <c r="A4" s="1"/>
      <c r="B4" s="1"/>
      <c r="C4" s="1"/>
      <c r="D4" s="459"/>
      <c r="E4" s="459"/>
      <c r="F4" s="464"/>
      <c r="G4" s="464"/>
    </row>
    <row r="5" spans="1:7" ht="12.75">
      <c r="A5" s="1"/>
      <c r="B5" s="1"/>
      <c r="C5" s="1"/>
      <c r="D5" s="3"/>
      <c r="E5" s="3"/>
      <c r="F5" s="407"/>
      <c r="G5" s="407"/>
    </row>
    <row r="6" spans="1:7" ht="12.75">
      <c r="A6" s="1"/>
      <c r="B6" s="1"/>
      <c r="C6" s="1"/>
      <c r="D6" s="3"/>
      <c r="E6" s="3"/>
      <c r="F6" s="407"/>
      <c r="G6" s="407"/>
    </row>
    <row r="7" spans="1:7" ht="12.75">
      <c r="A7" s="1"/>
      <c r="B7" s="1"/>
      <c r="C7" s="1"/>
      <c r="D7" s="3"/>
      <c r="E7" s="3"/>
      <c r="F7" s="407"/>
      <c r="G7" s="407"/>
    </row>
    <row r="8" spans="1:7" ht="12.75">
      <c r="A8" s="1"/>
      <c r="B8" s="1"/>
      <c r="C8" s="1"/>
      <c r="D8" s="3"/>
      <c r="E8" s="3"/>
      <c r="F8" s="407"/>
      <c r="G8" s="407"/>
    </row>
    <row r="9" spans="1:7" ht="17.25" customHeight="1">
      <c r="A9" s="451" t="s">
        <v>197</v>
      </c>
      <c r="B9" s="451"/>
      <c r="C9" s="451"/>
      <c r="D9" s="451"/>
      <c r="E9" s="451"/>
      <c r="F9" s="464"/>
      <c r="G9" s="464"/>
    </row>
    <row r="10" spans="1:7" ht="17.25" customHeight="1">
      <c r="A10" s="451" t="s">
        <v>198</v>
      </c>
      <c r="B10" s="465"/>
      <c r="C10" s="465"/>
      <c r="D10" s="465"/>
      <c r="E10" s="465"/>
      <c r="F10" s="464"/>
      <c r="G10" s="464"/>
    </row>
    <row r="11" spans="1:7" ht="17.25" customHeight="1">
      <c r="A11" s="451" t="s">
        <v>310</v>
      </c>
      <c r="B11" s="451"/>
      <c r="C11" s="451"/>
      <c r="D11" s="451"/>
      <c r="E11" s="451"/>
      <c r="F11" s="464"/>
      <c r="G11" s="464"/>
    </row>
    <row r="12" spans="1:7" ht="17.25" customHeight="1">
      <c r="A12" s="451" t="s">
        <v>311</v>
      </c>
      <c r="B12" s="466"/>
      <c r="C12" s="466"/>
      <c r="D12" s="466"/>
      <c r="E12" s="466"/>
      <c r="F12" s="466"/>
      <c r="G12" s="466"/>
    </row>
    <row r="13" spans="6:7" ht="12.75">
      <c r="F13" s="407"/>
      <c r="G13" s="407"/>
    </row>
    <row r="14" spans="1:7" ht="43.5" customHeight="1">
      <c r="A14" s="8" t="s">
        <v>6</v>
      </c>
      <c r="B14" s="10" t="s">
        <v>7</v>
      </c>
      <c r="C14" s="10" t="s">
        <v>8</v>
      </c>
      <c r="D14" s="10" t="s">
        <v>9</v>
      </c>
      <c r="E14" s="170" t="s">
        <v>10</v>
      </c>
      <c r="F14" s="8" t="s">
        <v>11</v>
      </c>
      <c r="G14" s="11" t="s">
        <v>12</v>
      </c>
    </row>
    <row r="15" spans="1:7" ht="12.75" customHeight="1">
      <c r="A15" s="16">
        <v>750</v>
      </c>
      <c r="B15" s="16"/>
      <c r="C15" s="66"/>
      <c r="D15" s="408" t="s">
        <v>74</v>
      </c>
      <c r="E15" s="168">
        <v>2996</v>
      </c>
      <c r="F15" s="252">
        <f>F16</f>
        <v>2996</v>
      </c>
      <c r="G15" s="253">
        <v>100</v>
      </c>
    </row>
    <row r="16" spans="1:7" ht="12.75" customHeight="1">
      <c r="A16" s="109"/>
      <c r="B16" s="110">
        <v>75011</v>
      </c>
      <c r="C16" s="78"/>
      <c r="D16" s="192" t="s">
        <v>75</v>
      </c>
      <c r="E16" s="81">
        <v>2996</v>
      </c>
      <c r="F16" s="409">
        <f>F17</f>
        <v>2996</v>
      </c>
      <c r="G16" s="410">
        <v>100</v>
      </c>
    </row>
    <row r="17" spans="1:7" ht="37.5" customHeight="1">
      <c r="A17" s="89"/>
      <c r="B17" s="89"/>
      <c r="C17" s="40" t="s">
        <v>77</v>
      </c>
      <c r="D17" s="41" t="s">
        <v>312</v>
      </c>
      <c r="E17" s="294">
        <v>2996</v>
      </c>
      <c r="F17" s="411">
        <v>2996</v>
      </c>
      <c r="G17" s="412">
        <v>100</v>
      </c>
    </row>
  </sheetData>
  <mergeCells count="8">
    <mergeCell ref="A9:G9"/>
    <mergeCell ref="A10:G10"/>
    <mergeCell ref="A11:G11"/>
    <mergeCell ref="A12:G12"/>
    <mergeCell ref="D1:G1"/>
    <mergeCell ref="D2:G2"/>
    <mergeCell ref="D3:G3"/>
    <mergeCell ref="D4:G4"/>
  </mergeCells>
  <printOptions/>
  <pageMargins left="0.3937007874015748" right="0.3937007874015748" top="0.9448818897637796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G557"/>
  <sheetViews>
    <sheetView view="pageBreakPreview" zoomScaleSheetLayoutView="100" workbookViewId="0" topLeftCell="A1">
      <selection activeCell="D69" sqref="D69"/>
    </sheetView>
  </sheetViews>
  <sheetFormatPr defaultColWidth="9.140625" defaultRowHeight="14.25" customHeight="1"/>
  <cols>
    <col min="1" max="1" width="6.28125" style="1" customWidth="1"/>
    <col min="2" max="2" width="7.8515625" style="1" customWidth="1"/>
    <col min="3" max="3" width="4.57421875" style="1" customWidth="1"/>
    <col min="4" max="4" width="42.28125" style="1" customWidth="1"/>
    <col min="5" max="5" width="13.8515625" style="1" customWidth="1"/>
    <col min="6" max="6" width="14.7109375" style="6" customWidth="1"/>
    <col min="7" max="7" width="7.57421875" style="6" customWidth="1"/>
    <col min="8" max="16384" width="9.140625" style="1" customWidth="1"/>
  </cols>
  <sheetData>
    <row r="1" spans="1:7" ht="14.25" customHeight="1">
      <c r="A1" s="4"/>
      <c r="B1" s="4"/>
      <c r="C1" s="4"/>
      <c r="D1" s="4"/>
      <c r="E1" s="470" t="s">
        <v>205</v>
      </c>
      <c r="F1" s="470"/>
      <c r="G1" s="470"/>
    </row>
    <row r="2" spans="1:7" ht="14.25" customHeight="1">
      <c r="A2" s="4"/>
      <c r="B2" s="4"/>
      <c r="C2" s="4"/>
      <c r="D2" s="4"/>
      <c r="E2" s="470" t="s">
        <v>1</v>
      </c>
      <c r="F2" s="470"/>
      <c r="G2" s="470"/>
    </row>
    <row r="3" spans="1:7" ht="14.25" customHeight="1">
      <c r="A3" s="4"/>
      <c r="B3" s="4"/>
      <c r="C3" s="4"/>
      <c r="D3" s="4"/>
      <c r="E3" s="470" t="s">
        <v>2</v>
      </c>
      <c r="F3" s="470"/>
      <c r="G3" s="470"/>
    </row>
    <row r="4" spans="1:7" ht="18.75" customHeight="1">
      <c r="A4" s="471"/>
      <c r="B4" s="471"/>
      <c r="C4" s="471"/>
      <c r="D4" s="471"/>
      <c r="E4" s="471"/>
      <c r="F4" s="4"/>
      <c r="G4" s="4"/>
    </row>
    <row r="5" spans="1:7" ht="19.5" customHeight="1">
      <c r="A5" s="448" t="s">
        <v>197</v>
      </c>
      <c r="B5" s="448"/>
      <c r="C5" s="448"/>
      <c r="D5" s="448"/>
      <c r="E5" s="448"/>
      <c r="F5" s="467"/>
      <c r="G5" s="467"/>
    </row>
    <row r="6" spans="1:7" ht="19.5" customHeight="1">
      <c r="A6" s="451" t="s">
        <v>206</v>
      </c>
      <c r="B6" s="451"/>
      <c r="C6" s="451"/>
      <c r="D6" s="451"/>
      <c r="E6" s="451"/>
      <c r="F6" s="461"/>
      <c r="G6" s="461"/>
    </row>
    <row r="7" spans="1:7" ht="21" customHeight="1">
      <c r="A7" s="451" t="s">
        <v>207</v>
      </c>
      <c r="B7" s="451"/>
      <c r="C7" s="451"/>
      <c r="D7" s="451"/>
      <c r="E7" s="451"/>
      <c r="F7" s="467"/>
      <c r="G7" s="467"/>
    </row>
    <row r="8" spans="6:7" ht="10.5" customHeight="1">
      <c r="F8" s="4"/>
      <c r="G8" s="4"/>
    </row>
    <row r="9" spans="1:7" ht="49.5" customHeight="1">
      <c r="A9" s="231" t="s">
        <v>6</v>
      </c>
      <c r="B9" s="9" t="s">
        <v>7</v>
      </c>
      <c r="C9" s="9" t="s">
        <v>8</v>
      </c>
      <c r="D9" s="9" t="s">
        <v>9</v>
      </c>
      <c r="E9" s="232" t="s">
        <v>208</v>
      </c>
      <c r="F9" s="231" t="s">
        <v>11</v>
      </c>
      <c r="G9" s="233" t="s">
        <v>12</v>
      </c>
    </row>
    <row r="10" spans="1:7" ht="12.75" customHeight="1">
      <c r="A10" s="13">
        <v>1</v>
      </c>
      <c r="B10" s="13">
        <v>2</v>
      </c>
      <c r="C10" s="13">
        <v>3</v>
      </c>
      <c r="D10" s="13">
        <v>4</v>
      </c>
      <c r="E10" s="171">
        <v>5</v>
      </c>
      <c r="F10" s="12">
        <v>6</v>
      </c>
      <c r="G10" s="12">
        <v>7</v>
      </c>
    </row>
    <row r="11" spans="1:7" ht="12.75" customHeight="1">
      <c r="A11" s="16" t="s">
        <v>13</v>
      </c>
      <c r="B11" s="167"/>
      <c r="C11" s="167"/>
      <c r="D11" s="18" t="s">
        <v>14</v>
      </c>
      <c r="E11" s="234">
        <f>SUM(E12)</f>
        <v>45000</v>
      </c>
      <c r="F11" s="235">
        <f>F12</f>
        <v>45000</v>
      </c>
      <c r="G11" s="236">
        <v>100</v>
      </c>
    </row>
    <row r="12" spans="1:7" ht="12.75" customHeight="1">
      <c r="A12" s="195"/>
      <c r="B12" s="164" t="s">
        <v>15</v>
      </c>
      <c r="C12" s="237"/>
      <c r="D12" s="79" t="s">
        <v>16</v>
      </c>
      <c r="E12" s="238">
        <v>45000</v>
      </c>
      <c r="F12" s="239">
        <f>F13</f>
        <v>45000</v>
      </c>
      <c r="G12" s="178">
        <v>100</v>
      </c>
    </row>
    <row r="13" spans="1:7" ht="12.75" customHeight="1">
      <c r="A13" s="240"/>
      <c r="B13" s="88"/>
      <c r="C13" s="189">
        <v>4300</v>
      </c>
      <c r="D13" s="57" t="s">
        <v>209</v>
      </c>
      <c r="E13" s="241">
        <v>45000</v>
      </c>
      <c r="F13" s="242">
        <v>45000</v>
      </c>
      <c r="G13" s="243">
        <v>100</v>
      </c>
    </row>
    <row r="14" spans="1:7" ht="12.75" customHeight="1">
      <c r="A14" s="16" t="s">
        <v>23</v>
      </c>
      <c r="B14" s="17"/>
      <c r="C14" s="167"/>
      <c r="D14" s="18" t="s">
        <v>24</v>
      </c>
      <c r="E14" s="230">
        <f>SUM(E15,E18)</f>
        <v>379731</v>
      </c>
      <c r="F14" s="234">
        <f>SUM(F15,F18)</f>
        <v>378530.61</v>
      </c>
      <c r="G14" s="174">
        <v>99.7</v>
      </c>
    </row>
    <row r="15" spans="1:7" ht="12.75" customHeight="1">
      <c r="A15" s="150"/>
      <c r="B15" s="23" t="s">
        <v>25</v>
      </c>
      <c r="C15" s="196"/>
      <c r="D15" s="24" t="s">
        <v>26</v>
      </c>
      <c r="E15" s="244">
        <f>SUM(E16:E17)</f>
        <v>238068</v>
      </c>
      <c r="F15" s="245">
        <f>SUM(F16:F17)</f>
        <v>236867.61</v>
      </c>
      <c r="G15" s="212">
        <v>99.5</v>
      </c>
    </row>
    <row r="16" spans="1:7" ht="12.75" customHeight="1">
      <c r="A16" s="246"/>
      <c r="B16" s="247"/>
      <c r="C16" s="206">
        <v>3030</v>
      </c>
      <c r="D16" s="51" t="s">
        <v>210</v>
      </c>
      <c r="E16" s="248">
        <v>226568</v>
      </c>
      <c r="F16" s="249">
        <v>226567.61</v>
      </c>
      <c r="G16" s="250">
        <v>100</v>
      </c>
    </row>
    <row r="17" spans="1:7" ht="12.75" customHeight="1">
      <c r="A17" s="246"/>
      <c r="B17" s="251"/>
      <c r="C17" s="189">
        <v>4300</v>
      </c>
      <c r="D17" s="57" t="s">
        <v>209</v>
      </c>
      <c r="E17" s="241">
        <v>11500</v>
      </c>
      <c r="F17" s="254">
        <v>10300</v>
      </c>
      <c r="G17" s="255">
        <v>89.6</v>
      </c>
    </row>
    <row r="18" spans="1:7" ht="12.75" customHeight="1">
      <c r="A18" s="106"/>
      <c r="B18" s="125" t="s">
        <v>29</v>
      </c>
      <c r="C18" s="175"/>
      <c r="D18" s="158" t="s">
        <v>30</v>
      </c>
      <c r="E18" s="256">
        <f>E19</f>
        <v>141663</v>
      </c>
      <c r="F18" s="257">
        <f>F19</f>
        <v>141663</v>
      </c>
      <c r="G18" s="219">
        <v>100</v>
      </c>
    </row>
    <row r="19" spans="1:7" ht="12.75" customHeight="1">
      <c r="A19" s="258"/>
      <c r="B19" s="190"/>
      <c r="C19" s="190">
        <v>4300</v>
      </c>
      <c r="D19" s="41" t="s">
        <v>209</v>
      </c>
      <c r="E19" s="241">
        <v>141663</v>
      </c>
      <c r="F19" s="242">
        <v>141663</v>
      </c>
      <c r="G19" s="243">
        <v>100</v>
      </c>
    </row>
    <row r="20" spans="1:7" ht="14.25" customHeight="1">
      <c r="A20" s="8">
        <v>600</v>
      </c>
      <c r="B20" s="10"/>
      <c r="C20" s="10"/>
      <c r="D20" s="135" t="s">
        <v>43</v>
      </c>
      <c r="E20" s="259">
        <f>SUM(E21)</f>
        <v>5874286</v>
      </c>
      <c r="F20" s="259">
        <f>SUM(F21)</f>
        <v>5874255.41</v>
      </c>
      <c r="G20" s="174">
        <v>100</v>
      </c>
    </row>
    <row r="21" spans="1:7" ht="12.75" customHeight="1">
      <c r="A21" s="195"/>
      <c r="B21" s="175">
        <v>60014</v>
      </c>
      <c r="C21" s="175"/>
      <c r="D21" s="37" t="s">
        <v>44</v>
      </c>
      <c r="E21" s="244">
        <f>SUM(E22:E43)</f>
        <v>5874286</v>
      </c>
      <c r="F21" s="260">
        <f>SUM(F22:F43)</f>
        <v>5874255.41</v>
      </c>
      <c r="G21" s="212">
        <v>100</v>
      </c>
    </row>
    <row r="22" spans="1:7" ht="12.75" customHeight="1">
      <c r="A22" s="195"/>
      <c r="B22" s="206"/>
      <c r="C22" s="261">
        <v>3020</v>
      </c>
      <c r="D22" s="85" t="s">
        <v>211</v>
      </c>
      <c r="E22" s="248">
        <v>11169</v>
      </c>
      <c r="F22" s="249">
        <v>11168.33</v>
      </c>
      <c r="G22" s="250">
        <v>100</v>
      </c>
    </row>
    <row r="23" spans="1:7" ht="12.75" customHeight="1">
      <c r="A23" s="195"/>
      <c r="B23" s="193"/>
      <c r="C23" s="261">
        <v>4010</v>
      </c>
      <c r="D23" s="85" t="s">
        <v>212</v>
      </c>
      <c r="E23" s="262">
        <v>418798</v>
      </c>
      <c r="F23" s="263">
        <v>418797.04</v>
      </c>
      <c r="G23" s="264">
        <v>100</v>
      </c>
    </row>
    <row r="24" spans="1:7" ht="12.75" customHeight="1">
      <c r="A24" s="195"/>
      <c r="B24" s="193"/>
      <c r="C24" s="261">
        <v>4040</v>
      </c>
      <c r="D24" s="85" t="s">
        <v>213</v>
      </c>
      <c r="E24" s="262">
        <v>31155</v>
      </c>
      <c r="F24" s="263">
        <v>31154.75</v>
      </c>
      <c r="G24" s="264">
        <v>100</v>
      </c>
    </row>
    <row r="25" spans="1:7" ht="14.25" customHeight="1">
      <c r="A25" s="195"/>
      <c r="B25" s="193"/>
      <c r="C25" s="261">
        <v>4110</v>
      </c>
      <c r="D25" s="85" t="s">
        <v>214</v>
      </c>
      <c r="E25" s="262">
        <v>79046</v>
      </c>
      <c r="F25" s="263">
        <v>79045.3</v>
      </c>
      <c r="G25" s="264">
        <v>100</v>
      </c>
    </row>
    <row r="26" spans="1:7" ht="12.75" customHeight="1">
      <c r="A26" s="195"/>
      <c r="B26" s="193"/>
      <c r="C26" s="261">
        <v>4120</v>
      </c>
      <c r="D26" s="85" t="s">
        <v>215</v>
      </c>
      <c r="E26" s="262">
        <v>10867</v>
      </c>
      <c r="F26" s="263">
        <v>10866.67</v>
      </c>
      <c r="G26" s="264">
        <v>100</v>
      </c>
    </row>
    <row r="27" spans="1:7" ht="12.75" customHeight="1">
      <c r="A27" s="195"/>
      <c r="B27" s="193"/>
      <c r="C27" s="261">
        <v>4170</v>
      </c>
      <c r="D27" s="85" t="s">
        <v>216</v>
      </c>
      <c r="E27" s="262">
        <v>710</v>
      </c>
      <c r="F27" s="263">
        <v>710</v>
      </c>
      <c r="G27" s="264">
        <v>100</v>
      </c>
    </row>
    <row r="28" spans="1:7" ht="12.75" customHeight="1">
      <c r="A28" s="195"/>
      <c r="B28" s="193"/>
      <c r="C28" s="261">
        <v>4210</v>
      </c>
      <c r="D28" s="85" t="s">
        <v>217</v>
      </c>
      <c r="E28" s="262">
        <v>288984</v>
      </c>
      <c r="F28" s="263">
        <v>288960.75</v>
      </c>
      <c r="G28" s="264">
        <v>100</v>
      </c>
    </row>
    <row r="29" spans="1:7" ht="12.75" customHeight="1">
      <c r="A29" s="195"/>
      <c r="B29" s="193"/>
      <c r="C29" s="261">
        <v>4260</v>
      </c>
      <c r="D29" s="85" t="s">
        <v>218</v>
      </c>
      <c r="E29" s="262">
        <v>5632</v>
      </c>
      <c r="F29" s="263">
        <v>5631.52</v>
      </c>
      <c r="G29" s="264">
        <v>100</v>
      </c>
    </row>
    <row r="30" spans="1:7" ht="12.75" customHeight="1">
      <c r="A30" s="195"/>
      <c r="B30" s="193"/>
      <c r="C30" s="261">
        <v>4270</v>
      </c>
      <c r="D30" s="85" t="s">
        <v>219</v>
      </c>
      <c r="E30" s="262">
        <v>75375</v>
      </c>
      <c r="F30" s="263">
        <v>75374.26</v>
      </c>
      <c r="G30" s="264">
        <v>100</v>
      </c>
    </row>
    <row r="31" spans="1:7" ht="12.75" customHeight="1">
      <c r="A31" s="195"/>
      <c r="B31" s="193"/>
      <c r="C31" s="261">
        <v>4280</v>
      </c>
      <c r="D31" s="85" t="s">
        <v>220</v>
      </c>
      <c r="E31" s="262">
        <v>280</v>
      </c>
      <c r="F31" s="263">
        <v>280</v>
      </c>
      <c r="G31" s="264">
        <v>100</v>
      </c>
    </row>
    <row r="32" spans="1:7" ht="12.75" customHeight="1">
      <c r="A32" s="195"/>
      <c r="B32" s="193"/>
      <c r="C32" s="261">
        <v>4300</v>
      </c>
      <c r="D32" s="85" t="s">
        <v>209</v>
      </c>
      <c r="E32" s="262">
        <v>266962</v>
      </c>
      <c r="F32" s="263">
        <v>266962</v>
      </c>
      <c r="G32" s="264">
        <v>100</v>
      </c>
    </row>
    <row r="33" spans="1:7" ht="12.75" customHeight="1">
      <c r="A33" s="195"/>
      <c r="B33" s="193"/>
      <c r="C33" s="261">
        <v>4350</v>
      </c>
      <c r="D33" s="85" t="s">
        <v>221</v>
      </c>
      <c r="E33" s="262">
        <v>1318</v>
      </c>
      <c r="F33" s="263">
        <v>1317.46</v>
      </c>
      <c r="G33" s="264">
        <v>100</v>
      </c>
    </row>
    <row r="34" spans="1:7" ht="12.75" customHeight="1">
      <c r="A34" s="195"/>
      <c r="B34" s="193"/>
      <c r="C34" s="261">
        <v>4410</v>
      </c>
      <c r="D34" s="85" t="s">
        <v>222</v>
      </c>
      <c r="E34" s="262">
        <v>122</v>
      </c>
      <c r="F34" s="263">
        <v>121.3</v>
      </c>
      <c r="G34" s="264">
        <v>99.4</v>
      </c>
    </row>
    <row r="35" spans="1:7" ht="12.75" customHeight="1">
      <c r="A35" s="195"/>
      <c r="B35" s="193"/>
      <c r="C35" s="261">
        <v>4430</v>
      </c>
      <c r="D35" s="85" t="s">
        <v>223</v>
      </c>
      <c r="E35" s="262">
        <v>8070</v>
      </c>
      <c r="F35" s="263">
        <v>8070</v>
      </c>
      <c r="G35" s="264">
        <v>100</v>
      </c>
    </row>
    <row r="36" spans="1:7" ht="12.75" customHeight="1">
      <c r="A36" s="240"/>
      <c r="B36" s="193"/>
      <c r="C36" s="261">
        <v>4440</v>
      </c>
      <c r="D36" s="85" t="s">
        <v>224</v>
      </c>
      <c r="E36" s="262">
        <v>10700</v>
      </c>
      <c r="F36" s="263">
        <v>10700</v>
      </c>
      <c r="G36" s="264">
        <v>100</v>
      </c>
    </row>
    <row r="37" spans="1:7" ht="12.75" customHeight="1">
      <c r="A37" s="195"/>
      <c r="B37" s="193"/>
      <c r="C37" s="261">
        <v>4480</v>
      </c>
      <c r="D37" s="85" t="s">
        <v>225</v>
      </c>
      <c r="E37" s="262">
        <v>5831</v>
      </c>
      <c r="F37" s="263">
        <v>5831</v>
      </c>
      <c r="G37" s="264">
        <v>100</v>
      </c>
    </row>
    <row r="38" spans="1:7" ht="24" customHeight="1">
      <c r="A38" s="195"/>
      <c r="B38" s="193"/>
      <c r="C38" s="265">
        <v>4500</v>
      </c>
      <c r="D38" s="85" t="s">
        <v>226</v>
      </c>
      <c r="E38" s="97">
        <v>794</v>
      </c>
      <c r="F38" s="266">
        <v>794</v>
      </c>
      <c r="G38" s="87">
        <v>100</v>
      </c>
    </row>
    <row r="39" spans="1:7" ht="12.75" customHeight="1">
      <c r="A39" s="195"/>
      <c r="B39" s="193"/>
      <c r="C39" s="265">
        <v>4510</v>
      </c>
      <c r="D39" s="85" t="s">
        <v>227</v>
      </c>
      <c r="E39" s="97">
        <v>358</v>
      </c>
      <c r="F39" s="263">
        <v>357.2</v>
      </c>
      <c r="G39" s="264">
        <v>99.8</v>
      </c>
    </row>
    <row r="40" spans="1:7" ht="12.75" customHeight="1">
      <c r="A40" s="195"/>
      <c r="B40" s="193"/>
      <c r="C40" s="265">
        <v>4520</v>
      </c>
      <c r="D40" s="85" t="s">
        <v>228</v>
      </c>
      <c r="E40" s="97">
        <v>168</v>
      </c>
      <c r="F40" s="263">
        <v>167.58</v>
      </c>
      <c r="G40" s="264">
        <v>99.8</v>
      </c>
    </row>
    <row r="41" spans="1:7" ht="24.75" customHeight="1">
      <c r="A41" s="195"/>
      <c r="B41" s="193"/>
      <c r="C41" s="265">
        <v>4570</v>
      </c>
      <c r="D41" s="85" t="s">
        <v>229</v>
      </c>
      <c r="E41" s="97">
        <v>325</v>
      </c>
      <c r="F41" s="266">
        <v>324.9</v>
      </c>
      <c r="G41" s="87">
        <v>100</v>
      </c>
    </row>
    <row r="42" spans="1:7" ht="12.75" customHeight="1">
      <c r="A42" s="195"/>
      <c r="B42" s="193"/>
      <c r="C42" s="261">
        <v>6050</v>
      </c>
      <c r="D42" s="85" t="s">
        <v>230</v>
      </c>
      <c r="E42" s="262">
        <v>4627672</v>
      </c>
      <c r="F42" s="263">
        <v>4627671.35</v>
      </c>
      <c r="G42" s="264">
        <v>100</v>
      </c>
    </row>
    <row r="43" spans="1:7" ht="12.75" customHeight="1">
      <c r="A43" s="195"/>
      <c r="B43" s="189"/>
      <c r="C43" s="261">
        <v>6060</v>
      </c>
      <c r="D43" s="85" t="s">
        <v>231</v>
      </c>
      <c r="E43" s="241">
        <v>29950</v>
      </c>
      <c r="F43" s="254">
        <v>29950</v>
      </c>
      <c r="G43" s="255">
        <v>100</v>
      </c>
    </row>
    <row r="44" spans="1:7" ht="14.25" customHeight="1">
      <c r="A44" s="8">
        <v>700</v>
      </c>
      <c r="B44" s="267"/>
      <c r="C44" s="268"/>
      <c r="D44" s="135" t="s">
        <v>65</v>
      </c>
      <c r="E44" s="230">
        <f>E45</f>
        <v>23223</v>
      </c>
      <c r="F44" s="269">
        <f>F45</f>
        <v>23211.2</v>
      </c>
      <c r="G44" s="227">
        <v>99.9</v>
      </c>
    </row>
    <row r="45" spans="1:7" ht="12.75" customHeight="1">
      <c r="A45" s="270"/>
      <c r="B45" s="196">
        <v>70005</v>
      </c>
      <c r="C45" s="196"/>
      <c r="D45" s="24" t="s">
        <v>66</v>
      </c>
      <c r="E45" s="271">
        <f>SUM(E46:E47)</f>
        <v>23223</v>
      </c>
      <c r="F45" s="245">
        <f>SUM(F46:F47)</f>
        <v>23211.2</v>
      </c>
      <c r="G45" s="212">
        <v>99.9</v>
      </c>
    </row>
    <row r="46" spans="1:7" ht="12.75" customHeight="1">
      <c r="A46" s="272"/>
      <c r="B46" s="273"/>
      <c r="C46" s="206">
        <v>3030</v>
      </c>
      <c r="D46" s="51" t="s">
        <v>210</v>
      </c>
      <c r="E46" s="248">
        <v>22300</v>
      </c>
      <c r="F46" s="249">
        <v>22287.4</v>
      </c>
      <c r="G46" s="250">
        <v>99.9</v>
      </c>
    </row>
    <row r="47" spans="1:7" ht="12.75" customHeight="1">
      <c r="A47" s="272"/>
      <c r="B47" s="274"/>
      <c r="C47" s="189">
        <v>4300</v>
      </c>
      <c r="D47" s="57" t="s">
        <v>209</v>
      </c>
      <c r="E47" s="241">
        <v>923</v>
      </c>
      <c r="F47" s="254">
        <v>923.8</v>
      </c>
      <c r="G47" s="255">
        <v>100.1</v>
      </c>
    </row>
    <row r="48" spans="1:7" ht="14.25" customHeight="1">
      <c r="A48" s="275">
        <v>710</v>
      </c>
      <c r="B48" s="276"/>
      <c r="C48" s="277"/>
      <c r="D48" s="278" t="s">
        <v>70</v>
      </c>
      <c r="E48" s="279">
        <f>SUM(E49,E51,E53,E55)</f>
        <v>248404</v>
      </c>
      <c r="F48" s="279">
        <f>SUM(F49,F51,F53,F55)</f>
        <v>248404</v>
      </c>
      <c r="G48" s="227">
        <v>100</v>
      </c>
    </row>
    <row r="49" spans="1:7" ht="12.75" customHeight="1">
      <c r="A49" s="187"/>
      <c r="B49" s="175">
        <v>71004</v>
      </c>
      <c r="C49" s="175"/>
      <c r="D49" s="158" t="s">
        <v>232</v>
      </c>
      <c r="E49" s="280">
        <v>1000</v>
      </c>
      <c r="F49" s="239">
        <f>F50</f>
        <v>1000</v>
      </c>
      <c r="G49" s="178">
        <v>100</v>
      </c>
    </row>
    <row r="50" spans="1:7" ht="12.75" customHeight="1">
      <c r="A50" s="258"/>
      <c r="B50" s="190"/>
      <c r="C50" s="190">
        <v>4300</v>
      </c>
      <c r="D50" s="57" t="s">
        <v>209</v>
      </c>
      <c r="E50" s="241">
        <v>1000</v>
      </c>
      <c r="F50" s="242">
        <v>1000</v>
      </c>
      <c r="G50" s="243">
        <v>100</v>
      </c>
    </row>
    <row r="51" spans="1:7" ht="12.75" customHeight="1">
      <c r="A51" s="281"/>
      <c r="B51" s="237">
        <v>71013</v>
      </c>
      <c r="C51" s="237"/>
      <c r="D51" s="79" t="s">
        <v>71</v>
      </c>
      <c r="E51" s="238">
        <v>30000</v>
      </c>
      <c r="F51" s="239">
        <f>F52</f>
        <v>30000</v>
      </c>
      <c r="G51" s="178">
        <v>100</v>
      </c>
    </row>
    <row r="52" spans="1:7" ht="12.75" customHeight="1">
      <c r="A52" s="195"/>
      <c r="B52" s="175"/>
      <c r="C52" s="190">
        <v>4300</v>
      </c>
      <c r="D52" s="41" t="s">
        <v>209</v>
      </c>
      <c r="E52" s="282">
        <v>30000</v>
      </c>
      <c r="F52" s="242">
        <v>30000</v>
      </c>
      <c r="G52" s="243">
        <v>100</v>
      </c>
    </row>
    <row r="53" spans="1:7" ht="12.75" customHeight="1">
      <c r="A53" s="270"/>
      <c r="B53" s="237">
        <v>71014</v>
      </c>
      <c r="C53" s="237"/>
      <c r="D53" s="79" t="s">
        <v>72</v>
      </c>
      <c r="E53" s="238">
        <v>35000</v>
      </c>
      <c r="F53" s="239">
        <f>F54</f>
        <v>35000</v>
      </c>
      <c r="G53" s="178">
        <v>100</v>
      </c>
    </row>
    <row r="54" spans="1:7" ht="12.75" customHeight="1">
      <c r="A54" s="193"/>
      <c r="B54" s="190"/>
      <c r="C54" s="190">
        <v>4300</v>
      </c>
      <c r="D54" s="41" t="s">
        <v>209</v>
      </c>
      <c r="E54" s="282">
        <v>35000</v>
      </c>
      <c r="F54" s="242">
        <v>35000</v>
      </c>
      <c r="G54" s="243">
        <v>100</v>
      </c>
    </row>
    <row r="55" spans="1:7" ht="12.75" customHeight="1">
      <c r="A55" s="270"/>
      <c r="B55" s="196">
        <v>71015</v>
      </c>
      <c r="C55" s="196"/>
      <c r="D55" s="24" t="s">
        <v>73</v>
      </c>
      <c r="E55" s="244">
        <f>SUM(E56:E67)</f>
        <v>182404</v>
      </c>
      <c r="F55" s="245">
        <f>SUM(F56:F67)</f>
        <v>182404</v>
      </c>
      <c r="G55" s="212">
        <v>100</v>
      </c>
    </row>
    <row r="56" spans="1:7" ht="12.75" customHeight="1">
      <c r="A56" s="270"/>
      <c r="B56" s="283"/>
      <c r="C56" s="199">
        <v>3020</v>
      </c>
      <c r="D56" s="92" t="s">
        <v>211</v>
      </c>
      <c r="E56" s="248">
        <v>2876</v>
      </c>
      <c r="F56" s="249">
        <v>2876.29</v>
      </c>
      <c r="G56" s="250">
        <v>100</v>
      </c>
    </row>
    <row r="57" spans="1:7" ht="12.75" customHeight="1">
      <c r="A57" s="193"/>
      <c r="B57" s="284"/>
      <c r="C57" s="213">
        <v>4010</v>
      </c>
      <c r="D57" s="96" t="s">
        <v>212</v>
      </c>
      <c r="E57" s="262">
        <v>72810</v>
      </c>
      <c r="F57" s="263">
        <v>72810.4</v>
      </c>
      <c r="G57" s="264">
        <v>100</v>
      </c>
    </row>
    <row r="58" spans="1:7" ht="12.75" customHeight="1">
      <c r="A58" s="193"/>
      <c r="B58" s="284"/>
      <c r="C58" s="213">
        <v>4020</v>
      </c>
      <c r="D58" s="96" t="s">
        <v>233</v>
      </c>
      <c r="E58" s="262">
        <v>48283</v>
      </c>
      <c r="F58" s="263">
        <v>48282.58</v>
      </c>
      <c r="G58" s="264">
        <v>100</v>
      </c>
    </row>
    <row r="59" spans="1:7" ht="12.75" customHeight="1">
      <c r="A59" s="193"/>
      <c r="B59" s="284"/>
      <c r="C59" s="213">
        <v>4040</v>
      </c>
      <c r="D59" s="96" t="s">
        <v>213</v>
      </c>
      <c r="E59" s="262">
        <v>6684</v>
      </c>
      <c r="F59" s="263">
        <v>6684.03</v>
      </c>
      <c r="G59" s="264">
        <v>100</v>
      </c>
    </row>
    <row r="60" spans="1:7" ht="12.75" customHeight="1">
      <c r="A60" s="193"/>
      <c r="B60" s="284"/>
      <c r="C60" s="213">
        <v>4110</v>
      </c>
      <c r="D60" s="96" t="s">
        <v>214</v>
      </c>
      <c r="E60" s="262">
        <v>21365</v>
      </c>
      <c r="F60" s="263">
        <v>21365</v>
      </c>
      <c r="G60" s="264">
        <v>100</v>
      </c>
    </row>
    <row r="61" spans="1:7" ht="12.75" customHeight="1">
      <c r="A61" s="193"/>
      <c r="B61" s="284"/>
      <c r="C61" s="213">
        <v>4120</v>
      </c>
      <c r="D61" s="96" t="s">
        <v>215</v>
      </c>
      <c r="E61" s="262">
        <v>2881</v>
      </c>
      <c r="F61" s="263">
        <v>2880.87</v>
      </c>
      <c r="G61" s="264">
        <v>100</v>
      </c>
    </row>
    <row r="62" spans="1:7" ht="12.75" customHeight="1">
      <c r="A62" s="193"/>
      <c r="B62" s="284"/>
      <c r="C62" s="213">
        <v>4170</v>
      </c>
      <c r="D62" s="96" t="s">
        <v>234</v>
      </c>
      <c r="E62" s="262">
        <v>6900</v>
      </c>
      <c r="F62" s="263">
        <v>6900</v>
      </c>
      <c r="G62" s="264">
        <v>100</v>
      </c>
    </row>
    <row r="63" spans="1:7" ht="12.75" customHeight="1">
      <c r="A63" s="193"/>
      <c r="B63" s="284"/>
      <c r="C63" s="213">
        <v>4210</v>
      </c>
      <c r="D63" s="96" t="s">
        <v>217</v>
      </c>
      <c r="E63" s="262">
        <v>11925</v>
      </c>
      <c r="F63" s="263">
        <v>11924.91</v>
      </c>
      <c r="G63" s="264">
        <v>100</v>
      </c>
    </row>
    <row r="64" spans="1:7" ht="12.75" customHeight="1">
      <c r="A64" s="193"/>
      <c r="B64" s="284"/>
      <c r="C64" s="213">
        <v>4300</v>
      </c>
      <c r="D64" s="96" t="s">
        <v>209</v>
      </c>
      <c r="E64" s="262">
        <v>3487</v>
      </c>
      <c r="F64" s="263">
        <v>3487.03</v>
      </c>
      <c r="G64" s="264">
        <v>100</v>
      </c>
    </row>
    <row r="65" spans="1:7" ht="12.75" customHeight="1">
      <c r="A65" s="193"/>
      <c r="B65" s="284"/>
      <c r="C65" s="213">
        <v>4410</v>
      </c>
      <c r="D65" s="96" t="s">
        <v>222</v>
      </c>
      <c r="E65" s="262">
        <v>2671</v>
      </c>
      <c r="F65" s="263">
        <v>2671.26</v>
      </c>
      <c r="G65" s="264">
        <v>100</v>
      </c>
    </row>
    <row r="66" spans="1:7" ht="12.75" customHeight="1">
      <c r="A66" s="193"/>
      <c r="B66" s="284"/>
      <c r="C66" s="213">
        <v>4430</v>
      </c>
      <c r="D66" s="96" t="s">
        <v>223</v>
      </c>
      <c r="E66" s="262">
        <v>611</v>
      </c>
      <c r="F66" s="263">
        <v>611</v>
      </c>
      <c r="G66" s="264">
        <v>100</v>
      </c>
    </row>
    <row r="67" spans="1:7" ht="12.75" customHeight="1">
      <c r="A67" s="189"/>
      <c r="B67" s="285"/>
      <c r="C67" s="215">
        <v>4440</v>
      </c>
      <c r="D67" s="100" t="s">
        <v>224</v>
      </c>
      <c r="E67" s="241">
        <v>1911</v>
      </c>
      <c r="F67" s="254">
        <v>1910.63</v>
      </c>
      <c r="G67" s="255">
        <v>100</v>
      </c>
    </row>
    <row r="68" spans="1:7" ht="14.25" customHeight="1">
      <c r="A68" s="191">
        <v>750</v>
      </c>
      <c r="B68" s="167"/>
      <c r="C68" s="167"/>
      <c r="D68" s="18" t="s">
        <v>74</v>
      </c>
      <c r="E68" s="230">
        <f>SUM(E69,E79,E83,E104,E111)</f>
        <v>3791384</v>
      </c>
      <c r="F68" s="234">
        <f>SUM(F69,F79,F83,F104,F111)</f>
        <v>3596089.75</v>
      </c>
      <c r="G68" s="227">
        <v>94.8</v>
      </c>
    </row>
    <row r="69" spans="1:7" ht="12.75" customHeight="1">
      <c r="A69" s="187"/>
      <c r="B69" s="175">
        <v>75011</v>
      </c>
      <c r="C69" s="175"/>
      <c r="D69" s="37" t="s">
        <v>75</v>
      </c>
      <c r="E69" s="271">
        <f>SUM(E70:E78)</f>
        <v>94949</v>
      </c>
      <c r="F69" s="260">
        <f>SUM(F70:F78)</f>
        <v>94949</v>
      </c>
      <c r="G69" s="212">
        <v>100</v>
      </c>
    </row>
    <row r="70" spans="1:7" ht="12.75" customHeight="1">
      <c r="A70" s="193"/>
      <c r="B70" s="286"/>
      <c r="C70" s="206">
        <v>4010</v>
      </c>
      <c r="D70" s="64" t="s">
        <v>212</v>
      </c>
      <c r="E70" s="287">
        <v>65904</v>
      </c>
      <c r="F70" s="249">
        <v>65904</v>
      </c>
      <c r="G70" s="250">
        <v>100</v>
      </c>
    </row>
    <row r="71" spans="1:7" ht="12.75" customHeight="1">
      <c r="A71" s="193"/>
      <c r="B71" s="261"/>
      <c r="C71" s="193">
        <v>4040</v>
      </c>
      <c r="D71" s="124" t="s">
        <v>213</v>
      </c>
      <c r="E71" s="262">
        <v>5230</v>
      </c>
      <c r="F71" s="263">
        <v>5230</v>
      </c>
      <c r="G71" s="264">
        <v>100</v>
      </c>
    </row>
    <row r="72" spans="1:7" ht="12.75" customHeight="1">
      <c r="A72" s="193"/>
      <c r="B72" s="261"/>
      <c r="C72" s="261">
        <v>4110</v>
      </c>
      <c r="D72" s="64" t="s">
        <v>214</v>
      </c>
      <c r="E72" s="287">
        <v>12246</v>
      </c>
      <c r="F72" s="263">
        <v>12246</v>
      </c>
      <c r="G72" s="264">
        <v>100</v>
      </c>
    </row>
    <row r="73" spans="1:7" ht="12.75" customHeight="1">
      <c r="A73" s="193"/>
      <c r="B73" s="261"/>
      <c r="C73" s="261">
        <v>4120</v>
      </c>
      <c r="D73" s="64" t="s">
        <v>215</v>
      </c>
      <c r="E73" s="287">
        <v>1736</v>
      </c>
      <c r="F73" s="263">
        <v>1736</v>
      </c>
      <c r="G73" s="264">
        <v>100</v>
      </c>
    </row>
    <row r="74" spans="1:7" ht="12.75" customHeight="1">
      <c r="A74" s="193"/>
      <c r="B74" s="261"/>
      <c r="C74" s="193">
        <v>4210</v>
      </c>
      <c r="D74" s="124" t="s">
        <v>217</v>
      </c>
      <c r="E74" s="287">
        <v>2000</v>
      </c>
      <c r="F74" s="263">
        <v>2000</v>
      </c>
      <c r="G74" s="264">
        <v>100</v>
      </c>
    </row>
    <row r="75" spans="1:7" ht="12.75" customHeight="1">
      <c r="A75" s="193"/>
      <c r="B75" s="261"/>
      <c r="C75" s="261">
        <v>4260</v>
      </c>
      <c r="D75" s="64" t="s">
        <v>218</v>
      </c>
      <c r="E75" s="262">
        <v>1500</v>
      </c>
      <c r="F75" s="263">
        <v>1500</v>
      </c>
      <c r="G75" s="264">
        <v>100</v>
      </c>
    </row>
    <row r="76" spans="1:7" ht="12.75" customHeight="1">
      <c r="A76" s="193"/>
      <c r="B76" s="261"/>
      <c r="C76" s="261">
        <v>4300</v>
      </c>
      <c r="D76" s="64" t="s">
        <v>209</v>
      </c>
      <c r="E76" s="287">
        <v>3100</v>
      </c>
      <c r="F76" s="263">
        <v>3100</v>
      </c>
      <c r="G76" s="264">
        <v>100</v>
      </c>
    </row>
    <row r="77" spans="1:7" ht="12.75" customHeight="1">
      <c r="A77" s="193"/>
      <c r="B77" s="261"/>
      <c r="C77" s="261">
        <v>4410</v>
      </c>
      <c r="D77" s="64" t="s">
        <v>222</v>
      </c>
      <c r="E77" s="287">
        <v>1000</v>
      </c>
      <c r="F77" s="263">
        <v>1000</v>
      </c>
      <c r="G77" s="264">
        <v>100</v>
      </c>
    </row>
    <row r="78" spans="1:7" ht="12.75" customHeight="1">
      <c r="A78" s="193"/>
      <c r="B78" s="190"/>
      <c r="C78" s="190">
        <v>4440</v>
      </c>
      <c r="D78" s="41" t="s">
        <v>224</v>
      </c>
      <c r="E78" s="282">
        <v>2233</v>
      </c>
      <c r="F78" s="254">
        <v>2233</v>
      </c>
      <c r="G78" s="255">
        <v>100</v>
      </c>
    </row>
    <row r="79" spans="1:7" ht="12.75" customHeight="1">
      <c r="A79" s="195"/>
      <c r="B79" s="175">
        <v>75019</v>
      </c>
      <c r="C79" s="175"/>
      <c r="D79" s="37" t="s">
        <v>235</v>
      </c>
      <c r="E79" s="244">
        <f>SUM(E80:E82)</f>
        <v>130290</v>
      </c>
      <c r="F79" s="260">
        <f>SUM(F80:F82)</f>
        <v>130290.15</v>
      </c>
      <c r="G79" s="288">
        <v>100</v>
      </c>
    </row>
    <row r="80" spans="1:7" ht="12.75" customHeight="1">
      <c r="A80" s="195"/>
      <c r="B80" s="261"/>
      <c r="C80" s="261">
        <v>3030</v>
      </c>
      <c r="D80" s="64" t="s">
        <v>210</v>
      </c>
      <c r="E80" s="287">
        <v>117690</v>
      </c>
      <c r="F80" s="249">
        <v>117689.9</v>
      </c>
      <c r="G80" s="250">
        <v>100</v>
      </c>
    </row>
    <row r="81" spans="1:7" ht="12.75" customHeight="1">
      <c r="A81" s="195"/>
      <c r="B81" s="261"/>
      <c r="C81" s="261">
        <v>4210</v>
      </c>
      <c r="D81" s="64" t="s">
        <v>217</v>
      </c>
      <c r="E81" s="287">
        <v>6300</v>
      </c>
      <c r="F81" s="263">
        <v>6300</v>
      </c>
      <c r="G81" s="264">
        <v>100</v>
      </c>
    </row>
    <row r="82" spans="1:7" ht="12.75" customHeight="1">
      <c r="A82" s="195"/>
      <c r="B82" s="261"/>
      <c r="C82" s="261">
        <v>4300</v>
      </c>
      <c r="D82" s="64" t="s">
        <v>209</v>
      </c>
      <c r="E82" s="287">
        <v>6300</v>
      </c>
      <c r="F82" s="254">
        <v>6300.25</v>
      </c>
      <c r="G82" s="255">
        <v>100</v>
      </c>
    </row>
    <row r="83" spans="1:7" ht="12.75" customHeight="1">
      <c r="A83" s="195"/>
      <c r="B83" s="13">
        <v>75020</v>
      </c>
      <c r="C83" s="237"/>
      <c r="D83" s="79" t="s">
        <v>79</v>
      </c>
      <c r="E83" s="244">
        <f>SUM(E84:E103)</f>
        <v>3506951</v>
      </c>
      <c r="F83" s="238">
        <f>SUM(F84:F103)</f>
        <v>3312082.14</v>
      </c>
      <c r="G83" s="289">
        <v>94.4</v>
      </c>
    </row>
    <row r="84" spans="1:7" ht="36" customHeight="1">
      <c r="A84" s="195"/>
      <c r="B84" s="290"/>
      <c r="C84" s="200">
        <v>2900</v>
      </c>
      <c r="D84" s="64" t="s">
        <v>236</v>
      </c>
      <c r="E84" s="291">
        <v>3267</v>
      </c>
      <c r="F84" s="292">
        <v>3267</v>
      </c>
      <c r="G84" s="54">
        <v>100</v>
      </c>
    </row>
    <row r="85" spans="1:7" ht="12.75" customHeight="1">
      <c r="A85" s="193"/>
      <c r="B85" s="284"/>
      <c r="C85" s="193">
        <v>3020</v>
      </c>
      <c r="D85" s="64" t="s">
        <v>211</v>
      </c>
      <c r="E85" s="287">
        <v>7916</v>
      </c>
      <c r="F85" s="263">
        <v>7915.06</v>
      </c>
      <c r="G85" s="87">
        <v>100</v>
      </c>
    </row>
    <row r="86" spans="1:7" ht="12.75" customHeight="1">
      <c r="A86" s="193"/>
      <c r="B86" s="284"/>
      <c r="C86" s="193">
        <v>4010</v>
      </c>
      <c r="D86" s="64" t="s">
        <v>212</v>
      </c>
      <c r="E86" s="287">
        <v>1715753</v>
      </c>
      <c r="F86" s="263">
        <v>1715752.6</v>
      </c>
      <c r="G86" s="87">
        <v>100</v>
      </c>
    </row>
    <row r="87" spans="1:7" ht="12.75" customHeight="1">
      <c r="A87" s="193"/>
      <c r="B87" s="284"/>
      <c r="C87" s="193">
        <v>4040</v>
      </c>
      <c r="D87" s="64" t="s">
        <v>213</v>
      </c>
      <c r="E87" s="287">
        <v>126810</v>
      </c>
      <c r="F87" s="263">
        <v>126809.59</v>
      </c>
      <c r="G87" s="87">
        <v>100</v>
      </c>
    </row>
    <row r="88" spans="1:7" ht="12.75" customHeight="1">
      <c r="A88" s="193"/>
      <c r="B88" s="284"/>
      <c r="C88" s="193">
        <v>4110</v>
      </c>
      <c r="D88" s="64" t="s">
        <v>214</v>
      </c>
      <c r="E88" s="287">
        <v>281589</v>
      </c>
      <c r="F88" s="263">
        <v>281588.53</v>
      </c>
      <c r="G88" s="87">
        <v>100</v>
      </c>
    </row>
    <row r="89" spans="1:7" ht="12.75" customHeight="1">
      <c r="A89" s="193"/>
      <c r="B89" s="284"/>
      <c r="C89" s="193">
        <v>4120</v>
      </c>
      <c r="D89" s="64" t="s">
        <v>215</v>
      </c>
      <c r="E89" s="287">
        <v>43753</v>
      </c>
      <c r="F89" s="263">
        <v>43752.76</v>
      </c>
      <c r="G89" s="87">
        <v>100</v>
      </c>
    </row>
    <row r="90" spans="1:7" ht="12.75" customHeight="1">
      <c r="A90" s="193"/>
      <c r="B90" s="284"/>
      <c r="C90" s="193">
        <v>4170</v>
      </c>
      <c r="D90" s="64" t="s">
        <v>234</v>
      </c>
      <c r="E90" s="287">
        <v>38636</v>
      </c>
      <c r="F90" s="263">
        <v>38635.45</v>
      </c>
      <c r="G90" s="87">
        <v>100</v>
      </c>
    </row>
    <row r="91" spans="1:7" ht="12.75" customHeight="1">
      <c r="A91" s="193"/>
      <c r="B91" s="284"/>
      <c r="C91" s="193">
        <v>4210</v>
      </c>
      <c r="D91" s="64" t="s">
        <v>217</v>
      </c>
      <c r="E91" s="287">
        <v>584268</v>
      </c>
      <c r="F91" s="263">
        <v>535476</v>
      </c>
      <c r="G91" s="264">
        <v>91.6</v>
      </c>
    </row>
    <row r="92" spans="1:7" ht="12.75" customHeight="1">
      <c r="A92" s="193"/>
      <c r="B92" s="284"/>
      <c r="C92" s="193">
        <v>4260</v>
      </c>
      <c r="D92" s="64" t="s">
        <v>218</v>
      </c>
      <c r="E92" s="287">
        <v>58187</v>
      </c>
      <c r="F92" s="263">
        <v>58186.9</v>
      </c>
      <c r="G92" s="264">
        <v>100</v>
      </c>
    </row>
    <row r="93" spans="1:7" ht="12.75" customHeight="1">
      <c r="A93" s="193"/>
      <c r="B93" s="284"/>
      <c r="C93" s="193">
        <v>4270</v>
      </c>
      <c r="D93" s="64" t="s">
        <v>219</v>
      </c>
      <c r="E93" s="287">
        <v>48882</v>
      </c>
      <c r="F93" s="263">
        <v>48881.45</v>
      </c>
      <c r="G93" s="264">
        <v>100</v>
      </c>
    </row>
    <row r="94" spans="1:7" ht="12.75" customHeight="1">
      <c r="A94" s="193"/>
      <c r="B94" s="284"/>
      <c r="C94" s="193">
        <v>4280</v>
      </c>
      <c r="D94" s="64" t="s">
        <v>220</v>
      </c>
      <c r="E94" s="287">
        <v>3597</v>
      </c>
      <c r="F94" s="263">
        <v>3597</v>
      </c>
      <c r="G94" s="264">
        <v>100</v>
      </c>
    </row>
    <row r="95" spans="1:7" ht="12.75" customHeight="1">
      <c r="A95" s="193"/>
      <c r="B95" s="284"/>
      <c r="C95" s="193">
        <v>4300</v>
      </c>
      <c r="D95" s="64" t="s">
        <v>209</v>
      </c>
      <c r="E95" s="287">
        <v>301361</v>
      </c>
      <c r="F95" s="263">
        <v>300071.21</v>
      </c>
      <c r="G95" s="264">
        <v>99.6</v>
      </c>
    </row>
    <row r="96" spans="1:7" ht="12.75" customHeight="1">
      <c r="A96" s="193"/>
      <c r="B96" s="284"/>
      <c r="C96" s="193">
        <v>4350</v>
      </c>
      <c r="D96" s="64" t="s">
        <v>221</v>
      </c>
      <c r="E96" s="287">
        <v>5000</v>
      </c>
      <c r="F96" s="263">
        <v>5000</v>
      </c>
      <c r="G96" s="264">
        <v>100</v>
      </c>
    </row>
    <row r="97" spans="1:7" ht="12.75" customHeight="1">
      <c r="A97" s="193"/>
      <c r="B97" s="284"/>
      <c r="C97" s="193">
        <v>4410</v>
      </c>
      <c r="D97" s="64" t="s">
        <v>222</v>
      </c>
      <c r="E97" s="287">
        <v>3500</v>
      </c>
      <c r="F97" s="263">
        <v>3334.94</v>
      </c>
      <c r="G97" s="264">
        <v>95.3</v>
      </c>
    </row>
    <row r="98" spans="1:7" ht="12.75" customHeight="1">
      <c r="A98" s="193"/>
      <c r="B98" s="284"/>
      <c r="C98" s="193">
        <v>4430</v>
      </c>
      <c r="D98" s="64" t="s">
        <v>223</v>
      </c>
      <c r="E98" s="287">
        <v>7856</v>
      </c>
      <c r="F98" s="263">
        <v>7855.43</v>
      </c>
      <c r="G98" s="264">
        <v>100</v>
      </c>
    </row>
    <row r="99" spans="1:7" ht="12.75" customHeight="1">
      <c r="A99" s="193"/>
      <c r="B99" s="284"/>
      <c r="C99" s="193">
        <v>4440</v>
      </c>
      <c r="D99" s="64" t="s">
        <v>224</v>
      </c>
      <c r="E99" s="287">
        <v>54978</v>
      </c>
      <c r="F99" s="263">
        <v>54976.3</v>
      </c>
      <c r="G99" s="264">
        <v>100</v>
      </c>
    </row>
    <row r="100" spans="1:7" ht="12.75" customHeight="1">
      <c r="A100" s="193"/>
      <c r="B100" s="261"/>
      <c r="C100" s="193">
        <v>4480</v>
      </c>
      <c r="D100" s="124" t="s">
        <v>225</v>
      </c>
      <c r="E100" s="287">
        <v>483</v>
      </c>
      <c r="F100" s="263">
        <v>482.3</v>
      </c>
      <c r="G100" s="264">
        <v>99.9</v>
      </c>
    </row>
    <row r="101" spans="1:7" ht="12.75" customHeight="1">
      <c r="A101" s="193"/>
      <c r="B101" s="284"/>
      <c r="C101" s="193">
        <v>4610</v>
      </c>
      <c r="D101" s="64" t="s">
        <v>237</v>
      </c>
      <c r="E101" s="287">
        <v>267</v>
      </c>
      <c r="F101" s="263">
        <v>266.99</v>
      </c>
      <c r="G101" s="264">
        <v>100</v>
      </c>
    </row>
    <row r="102" spans="1:7" ht="12.75" customHeight="1">
      <c r="A102" s="193"/>
      <c r="B102" s="284"/>
      <c r="C102" s="193">
        <v>6050</v>
      </c>
      <c r="D102" s="64" t="s">
        <v>230</v>
      </c>
      <c r="E102" s="287">
        <v>76233</v>
      </c>
      <c r="F102" s="263">
        <v>76232.63</v>
      </c>
      <c r="G102" s="264">
        <v>100</v>
      </c>
    </row>
    <row r="103" spans="1:7" ht="36" customHeight="1">
      <c r="A103" s="189"/>
      <c r="B103" s="285"/>
      <c r="C103" s="293">
        <v>6610</v>
      </c>
      <c r="D103" s="41" t="s">
        <v>238</v>
      </c>
      <c r="E103" s="294">
        <v>144615</v>
      </c>
      <c r="F103" s="295">
        <v>0</v>
      </c>
      <c r="G103" s="59">
        <f>F103/E103</f>
        <v>0</v>
      </c>
    </row>
    <row r="104" spans="1:7" ht="12.75" customHeight="1">
      <c r="A104" s="281"/>
      <c r="B104" s="208">
        <v>75045</v>
      </c>
      <c r="C104" s="187"/>
      <c r="D104" s="119" t="s">
        <v>82</v>
      </c>
      <c r="E104" s="296">
        <f>SUM(E105:E110)</f>
        <v>20935</v>
      </c>
      <c r="F104" s="297">
        <f>SUM(F105:F110)</f>
        <v>20935</v>
      </c>
      <c r="G104" s="212">
        <v>100</v>
      </c>
    </row>
    <row r="105" spans="1:7" ht="12.75" customHeight="1">
      <c r="A105" s="213"/>
      <c r="B105" s="199"/>
      <c r="C105" s="199">
        <v>4110</v>
      </c>
      <c r="D105" s="92" t="s">
        <v>214</v>
      </c>
      <c r="E105" s="248">
        <v>999</v>
      </c>
      <c r="F105" s="249">
        <v>998.88</v>
      </c>
      <c r="G105" s="250">
        <v>100</v>
      </c>
    </row>
    <row r="106" spans="1:7" ht="12.75" customHeight="1">
      <c r="A106" s="213"/>
      <c r="B106" s="213"/>
      <c r="C106" s="213">
        <v>4120</v>
      </c>
      <c r="D106" s="96" t="s">
        <v>215</v>
      </c>
      <c r="E106" s="262">
        <v>147</v>
      </c>
      <c r="F106" s="263">
        <v>147</v>
      </c>
      <c r="G106" s="264">
        <v>100</v>
      </c>
    </row>
    <row r="107" spans="1:7" ht="12.75" customHeight="1">
      <c r="A107" s="213"/>
      <c r="B107" s="213"/>
      <c r="C107" s="213">
        <v>4170</v>
      </c>
      <c r="D107" s="96" t="s">
        <v>234</v>
      </c>
      <c r="E107" s="262">
        <v>13450</v>
      </c>
      <c r="F107" s="263">
        <v>13450</v>
      </c>
      <c r="G107" s="264">
        <v>100</v>
      </c>
    </row>
    <row r="108" spans="1:7" ht="12.75" customHeight="1">
      <c r="A108" s="213"/>
      <c r="B108" s="213"/>
      <c r="C108" s="213">
        <v>4210</v>
      </c>
      <c r="D108" s="96" t="s">
        <v>217</v>
      </c>
      <c r="E108" s="262">
        <v>1172</v>
      </c>
      <c r="F108" s="263">
        <v>1171.7</v>
      </c>
      <c r="G108" s="264">
        <v>100</v>
      </c>
    </row>
    <row r="109" spans="1:7" ht="12.75" customHeight="1">
      <c r="A109" s="213"/>
      <c r="B109" s="213"/>
      <c r="C109" s="213">
        <v>4300</v>
      </c>
      <c r="D109" s="96" t="s">
        <v>209</v>
      </c>
      <c r="E109" s="262">
        <v>5000</v>
      </c>
      <c r="F109" s="263">
        <v>5000.42</v>
      </c>
      <c r="G109" s="264">
        <v>100</v>
      </c>
    </row>
    <row r="110" spans="1:7" ht="12.75" customHeight="1">
      <c r="A110" s="213"/>
      <c r="B110" s="215"/>
      <c r="C110" s="215">
        <v>4410</v>
      </c>
      <c r="D110" s="100" t="s">
        <v>222</v>
      </c>
      <c r="E110" s="241">
        <v>167</v>
      </c>
      <c r="F110" s="254">
        <v>167</v>
      </c>
      <c r="G110" s="255">
        <v>100</v>
      </c>
    </row>
    <row r="111" spans="1:7" ht="12.75" customHeight="1">
      <c r="A111" s="194"/>
      <c r="B111" s="175">
        <v>75075</v>
      </c>
      <c r="C111" s="175"/>
      <c r="D111" s="37" t="s">
        <v>239</v>
      </c>
      <c r="E111" s="271">
        <f>SUM(E112:E114)</f>
        <v>38259</v>
      </c>
      <c r="F111" s="260">
        <f>SUM(F112:F114)</f>
        <v>37833.46</v>
      </c>
      <c r="G111" s="288">
        <v>98.9</v>
      </c>
    </row>
    <row r="112" spans="1:7" ht="12.75" customHeight="1">
      <c r="A112" s="194"/>
      <c r="B112" s="196"/>
      <c r="C112" s="261">
        <v>4170</v>
      </c>
      <c r="D112" s="64" t="s">
        <v>234</v>
      </c>
      <c r="E112" s="287">
        <v>3446</v>
      </c>
      <c r="F112" s="249">
        <v>3445.78</v>
      </c>
      <c r="G112" s="250">
        <v>100</v>
      </c>
    </row>
    <row r="113" spans="1:7" ht="12.75" customHeight="1">
      <c r="A113" s="193"/>
      <c r="B113" s="261"/>
      <c r="C113" s="261">
        <v>4210</v>
      </c>
      <c r="D113" s="64" t="s">
        <v>217</v>
      </c>
      <c r="E113" s="287">
        <v>1344</v>
      </c>
      <c r="F113" s="263">
        <v>1344</v>
      </c>
      <c r="G113" s="264">
        <v>100</v>
      </c>
    </row>
    <row r="114" spans="1:7" ht="12.75" customHeight="1">
      <c r="A114" s="189"/>
      <c r="B114" s="190"/>
      <c r="C114" s="190">
        <v>4300</v>
      </c>
      <c r="D114" s="41" t="s">
        <v>209</v>
      </c>
      <c r="E114" s="282">
        <v>33469</v>
      </c>
      <c r="F114" s="254">
        <v>33043.68</v>
      </c>
      <c r="G114" s="255">
        <v>98.7</v>
      </c>
    </row>
    <row r="115" spans="1:7" ht="42.75" customHeight="1">
      <c r="A115" s="329">
        <v>751</v>
      </c>
      <c r="B115" s="167"/>
      <c r="C115" s="167"/>
      <c r="D115" s="18" t="s">
        <v>87</v>
      </c>
      <c r="E115" s="146">
        <f>E116</f>
        <v>16980</v>
      </c>
      <c r="F115" s="298">
        <f>F116</f>
        <v>16580</v>
      </c>
      <c r="G115" s="104">
        <v>97.6</v>
      </c>
    </row>
    <row r="116" spans="1:7" ht="42" customHeight="1">
      <c r="A116" s="206"/>
      <c r="B116" s="197">
        <v>75109</v>
      </c>
      <c r="C116" s="196"/>
      <c r="D116" s="24" t="s">
        <v>89</v>
      </c>
      <c r="E116" s="80">
        <f>SUM(E117:E123)</f>
        <v>16980</v>
      </c>
      <c r="F116" s="151">
        <f>SUM(F117:F123)</f>
        <v>16580</v>
      </c>
      <c r="G116" s="47">
        <v>97.6</v>
      </c>
    </row>
    <row r="117" spans="1:7" ht="12.75" customHeight="1">
      <c r="A117" s="193"/>
      <c r="B117" s="283"/>
      <c r="C117" s="199">
        <v>3030</v>
      </c>
      <c r="D117" s="92" t="s">
        <v>240</v>
      </c>
      <c r="E117" s="248">
        <v>1870</v>
      </c>
      <c r="F117" s="249">
        <v>1470</v>
      </c>
      <c r="G117" s="250">
        <v>78.6</v>
      </c>
    </row>
    <row r="118" spans="1:7" ht="12.75" customHeight="1">
      <c r="A118" s="193"/>
      <c r="B118" s="284"/>
      <c r="C118" s="213">
        <v>4110</v>
      </c>
      <c r="D118" s="96" t="s">
        <v>241</v>
      </c>
      <c r="E118" s="262">
        <v>470</v>
      </c>
      <c r="F118" s="263">
        <v>469.92</v>
      </c>
      <c r="G118" s="264">
        <v>100</v>
      </c>
    </row>
    <row r="119" spans="1:7" ht="12.75" customHeight="1">
      <c r="A119" s="193"/>
      <c r="B119" s="284"/>
      <c r="C119" s="213">
        <v>4120</v>
      </c>
      <c r="D119" s="96" t="s">
        <v>242</v>
      </c>
      <c r="E119" s="262">
        <v>67</v>
      </c>
      <c r="F119" s="263">
        <v>67.33</v>
      </c>
      <c r="G119" s="264">
        <v>100.5</v>
      </c>
    </row>
    <row r="120" spans="1:7" ht="12.75" customHeight="1">
      <c r="A120" s="193"/>
      <c r="B120" s="284"/>
      <c r="C120" s="213">
        <v>4170</v>
      </c>
      <c r="D120" s="96" t="s">
        <v>216</v>
      </c>
      <c r="E120" s="262">
        <v>2748</v>
      </c>
      <c r="F120" s="263">
        <v>2748</v>
      </c>
      <c r="G120" s="264">
        <v>100</v>
      </c>
    </row>
    <row r="121" spans="1:7" ht="12.75" customHeight="1">
      <c r="A121" s="193"/>
      <c r="B121" s="284"/>
      <c r="C121" s="213">
        <v>4210</v>
      </c>
      <c r="D121" s="96" t="s">
        <v>243</v>
      </c>
      <c r="E121" s="262">
        <v>1700</v>
      </c>
      <c r="F121" s="263">
        <v>1700</v>
      </c>
      <c r="G121" s="264">
        <v>100</v>
      </c>
    </row>
    <row r="122" spans="1:7" ht="12.75" customHeight="1">
      <c r="A122" s="193"/>
      <c r="B122" s="284"/>
      <c r="C122" s="213">
        <v>4300</v>
      </c>
      <c r="D122" s="96" t="s">
        <v>244</v>
      </c>
      <c r="E122" s="262">
        <v>9810</v>
      </c>
      <c r="F122" s="263">
        <v>9809.73</v>
      </c>
      <c r="G122" s="264">
        <v>100</v>
      </c>
    </row>
    <row r="123" spans="1:7" ht="12.75" customHeight="1">
      <c r="A123" s="189"/>
      <c r="B123" s="285"/>
      <c r="C123" s="215">
        <v>4410</v>
      </c>
      <c r="D123" s="100" t="s">
        <v>245</v>
      </c>
      <c r="E123" s="241">
        <v>315</v>
      </c>
      <c r="F123" s="254">
        <v>315.02</v>
      </c>
      <c r="G123" s="264">
        <v>100</v>
      </c>
    </row>
    <row r="124" spans="1:7" ht="30" customHeight="1">
      <c r="A124" s="191">
        <v>754</v>
      </c>
      <c r="B124" s="167"/>
      <c r="C124" s="167"/>
      <c r="D124" s="18" t="s">
        <v>91</v>
      </c>
      <c r="E124" s="68">
        <f>SUM(E125,E127,E153,E156)</f>
        <v>3444158</v>
      </c>
      <c r="F124" s="146">
        <f>SUM(F125,F127,F153,F156)</f>
        <v>3442082.7000000007</v>
      </c>
      <c r="G124" s="21">
        <v>99.9</v>
      </c>
    </row>
    <row r="125" spans="1:7" ht="12.75" customHeight="1">
      <c r="A125" s="186"/>
      <c r="B125" s="237">
        <v>75404</v>
      </c>
      <c r="C125" s="13"/>
      <c r="D125" s="155" t="s">
        <v>246</v>
      </c>
      <c r="E125" s="280">
        <v>100000</v>
      </c>
      <c r="F125" s="239">
        <f>F126</f>
        <v>100000</v>
      </c>
      <c r="G125" s="178">
        <v>100</v>
      </c>
    </row>
    <row r="126" spans="1:7" ht="25.5" customHeight="1">
      <c r="A126" s="191"/>
      <c r="B126" s="261"/>
      <c r="C126" s="293">
        <v>6170</v>
      </c>
      <c r="D126" s="145" t="s">
        <v>247</v>
      </c>
      <c r="E126" s="101">
        <v>100000</v>
      </c>
      <c r="F126" s="220">
        <v>100000</v>
      </c>
      <c r="G126" s="34">
        <v>100</v>
      </c>
    </row>
    <row r="127" spans="1:7" ht="12.75" customHeight="1">
      <c r="A127" s="195"/>
      <c r="B127" s="208">
        <v>75411</v>
      </c>
      <c r="C127" s="187"/>
      <c r="D127" s="157" t="s">
        <v>201</v>
      </c>
      <c r="E127" s="299">
        <f>SUM(E128:E152)</f>
        <v>3339002</v>
      </c>
      <c r="F127" s="299">
        <f>SUM(F128:F152)</f>
        <v>3336926.6800000006</v>
      </c>
      <c r="G127" s="212">
        <v>99.9</v>
      </c>
    </row>
    <row r="128" spans="1:7" ht="12.75" customHeight="1">
      <c r="A128" s="195"/>
      <c r="B128" s="283"/>
      <c r="C128" s="206">
        <v>3020</v>
      </c>
      <c r="D128" s="51" t="s">
        <v>248</v>
      </c>
      <c r="E128" s="248">
        <v>5218</v>
      </c>
      <c r="F128" s="249">
        <v>5217.94</v>
      </c>
      <c r="G128" s="250">
        <v>100</v>
      </c>
    </row>
    <row r="129" spans="1:7" ht="24" customHeight="1">
      <c r="A129" s="193"/>
      <c r="B129" s="284"/>
      <c r="C129" s="300">
        <v>3070</v>
      </c>
      <c r="D129" s="85" t="s">
        <v>249</v>
      </c>
      <c r="E129" s="301">
        <v>147778</v>
      </c>
      <c r="F129" s="266">
        <v>147777.81</v>
      </c>
      <c r="G129" s="87">
        <v>100</v>
      </c>
    </row>
    <row r="130" spans="1:7" ht="12.75" customHeight="1">
      <c r="A130" s="193"/>
      <c r="B130" s="284"/>
      <c r="C130" s="193">
        <v>4020</v>
      </c>
      <c r="D130" s="85" t="s">
        <v>233</v>
      </c>
      <c r="E130" s="262">
        <v>11361</v>
      </c>
      <c r="F130" s="263">
        <v>11361.08</v>
      </c>
      <c r="G130" s="264">
        <v>100</v>
      </c>
    </row>
    <row r="131" spans="1:7" ht="12.75" customHeight="1">
      <c r="A131" s="193"/>
      <c r="B131" s="284"/>
      <c r="C131" s="193">
        <v>4040</v>
      </c>
      <c r="D131" s="85" t="s">
        <v>213</v>
      </c>
      <c r="E131" s="262">
        <v>910</v>
      </c>
      <c r="F131" s="263">
        <v>909.55</v>
      </c>
      <c r="G131" s="264">
        <v>100</v>
      </c>
    </row>
    <row r="132" spans="1:7" ht="22.5" customHeight="1">
      <c r="A132" s="193"/>
      <c r="B132" s="284"/>
      <c r="C132" s="300">
        <v>4050</v>
      </c>
      <c r="D132" s="85" t="s">
        <v>250</v>
      </c>
      <c r="E132" s="97">
        <v>1838339</v>
      </c>
      <c r="F132" s="266">
        <v>1838338.82</v>
      </c>
      <c r="G132" s="87">
        <v>100</v>
      </c>
    </row>
    <row r="133" spans="1:7" ht="24" customHeight="1">
      <c r="A133" s="193"/>
      <c r="B133" s="284"/>
      <c r="C133" s="300">
        <v>4060</v>
      </c>
      <c r="D133" s="85" t="s">
        <v>251</v>
      </c>
      <c r="E133" s="97">
        <v>55215</v>
      </c>
      <c r="F133" s="266">
        <v>55215.11</v>
      </c>
      <c r="G133" s="87">
        <v>100</v>
      </c>
    </row>
    <row r="134" spans="1:7" ht="23.25" customHeight="1">
      <c r="A134" s="193"/>
      <c r="B134" s="284"/>
      <c r="C134" s="300">
        <v>4070</v>
      </c>
      <c r="D134" s="85" t="s">
        <v>252</v>
      </c>
      <c r="E134" s="97">
        <v>129386</v>
      </c>
      <c r="F134" s="266">
        <v>129385.7</v>
      </c>
      <c r="G134" s="87">
        <v>100</v>
      </c>
    </row>
    <row r="135" spans="1:7" ht="24.75" customHeight="1">
      <c r="A135" s="193"/>
      <c r="B135" s="284"/>
      <c r="C135" s="300">
        <v>4080</v>
      </c>
      <c r="D135" s="85" t="s">
        <v>253</v>
      </c>
      <c r="E135" s="97">
        <v>69618</v>
      </c>
      <c r="F135" s="266">
        <v>69617.95</v>
      </c>
      <c r="G135" s="87">
        <v>100</v>
      </c>
    </row>
    <row r="136" spans="1:7" ht="12.75" customHeight="1">
      <c r="A136" s="193"/>
      <c r="B136" s="284"/>
      <c r="C136" s="193">
        <v>4110</v>
      </c>
      <c r="D136" s="85" t="s">
        <v>214</v>
      </c>
      <c r="E136" s="262">
        <v>2221</v>
      </c>
      <c r="F136" s="263">
        <v>2220.72</v>
      </c>
      <c r="G136" s="264">
        <v>100</v>
      </c>
    </row>
    <row r="137" spans="1:7" ht="12.75" customHeight="1">
      <c r="A137" s="193"/>
      <c r="B137" s="284"/>
      <c r="C137" s="193">
        <v>4120</v>
      </c>
      <c r="D137" s="85" t="s">
        <v>215</v>
      </c>
      <c r="E137" s="262">
        <v>300</v>
      </c>
      <c r="F137" s="263">
        <v>300.61</v>
      </c>
      <c r="G137" s="264">
        <v>100.2</v>
      </c>
    </row>
    <row r="138" spans="1:7" ht="12.75" customHeight="1">
      <c r="A138" s="193"/>
      <c r="B138" s="284"/>
      <c r="C138" s="193">
        <v>4170</v>
      </c>
      <c r="D138" s="85" t="s">
        <v>234</v>
      </c>
      <c r="E138" s="262">
        <v>240</v>
      </c>
      <c r="F138" s="263">
        <v>240</v>
      </c>
      <c r="G138" s="264">
        <v>100</v>
      </c>
    </row>
    <row r="139" spans="1:7" ht="24.75" customHeight="1">
      <c r="A139" s="193"/>
      <c r="B139" s="284"/>
      <c r="C139" s="300">
        <v>4180</v>
      </c>
      <c r="D139" s="85" t="s">
        <v>254</v>
      </c>
      <c r="E139" s="97">
        <v>114012</v>
      </c>
      <c r="F139" s="266">
        <v>114011.88</v>
      </c>
      <c r="G139" s="87">
        <v>100</v>
      </c>
    </row>
    <row r="140" spans="1:7" ht="12.75" customHeight="1">
      <c r="A140" s="193"/>
      <c r="B140" s="284"/>
      <c r="C140" s="193">
        <v>4210</v>
      </c>
      <c r="D140" s="85" t="s">
        <v>217</v>
      </c>
      <c r="E140" s="262">
        <v>190683</v>
      </c>
      <c r="F140" s="263">
        <v>188607.67</v>
      </c>
      <c r="G140" s="264">
        <v>98.9</v>
      </c>
    </row>
    <row r="141" spans="1:7" ht="12.75" customHeight="1">
      <c r="A141" s="193"/>
      <c r="B141" s="284"/>
      <c r="C141" s="193">
        <v>4230</v>
      </c>
      <c r="D141" s="85" t="s">
        <v>255</v>
      </c>
      <c r="E141" s="262">
        <v>2281</v>
      </c>
      <c r="F141" s="263">
        <v>2280.85</v>
      </c>
      <c r="G141" s="264">
        <v>100</v>
      </c>
    </row>
    <row r="142" spans="1:7" ht="12.75" customHeight="1">
      <c r="A142" s="193"/>
      <c r="B142" s="284"/>
      <c r="C142" s="193">
        <v>4260</v>
      </c>
      <c r="D142" s="85" t="s">
        <v>218</v>
      </c>
      <c r="E142" s="262">
        <v>74410</v>
      </c>
      <c r="F142" s="263">
        <v>74410.49</v>
      </c>
      <c r="G142" s="264">
        <v>100</v>
      </c>
    </row>
    <row r="143" spans="1:7" ht="12.75" customHeight="1">
      <c r="A143" s="193"/>
      <c r="B143" s="284"/>
      <c r="C143" s="193">
        <v>4270</v>
      </c>
      <c r="D143" s="85" t="s">
        <v>219</v>
      </c>
      <c r="E143" s="262">
        <v>15206</v>
      </c>
      <c r="F143" s="263">
        <v>15206.42</v>
      </c>
      <c r="G143" s="264">
        <v>100</v>
      </c>
    </row>
    <row r="144" spans="1:7" ht="12.75" customHeight="1">
      <c r="A144" s="193"/>
      <c r="B144" s="284"/>
      <c r="C144" s="193">
        <v>4280</v>
      </c>
      <c r="D144" s="85" t="s">
        <v>220</v>
      </c>
      <c r="E144" s="262">
        <v>14474</v>
      </c>
      <c r="F144" s="263">
        <v>14474.5</v>
      </c>
      <c r="G144" s="264">
        <v>100</v>
      </c>
    </row>
    <row r="145" spans="1:7" ht="12.75" customHeight="1">
      <c r="A145" s="193"/>
      <c r="B145" s="284"/>
      <c r="C145" s="193">
        <v>4300</v>
      </c>
      <c r="D145" s="85" t="s">
        <v>209</v>
      </c>
      <c r="E145" s="262">
        <v>56992</v>
      </c>
      <c r="F145" s="263">
        <v>56991.71</v>
      </c>
      <c r="G145" s="264">
        <v>100</v>
      </c>
    </row>
    <row r="146" spans="1:7" ht="12.75" customHeight="1">
      <c r="A146" s="193"/>
      <c r="B146" s="284"/>
      <c r="C146" s="193">
        <v>4350</v>
      </c>
      <c r="D146" s="85" t="s">
        <v>221</v>
      </c>
      <c r="E146" s="262">
        <v>4133</v>
      </c>
      <c r="F146" s="263">
        <v>4132.77</v>
      </c>
      <c r="G146" s="264">
        <v>100</v>
      </c>
    </row>
    <row r="147" spans="1:7" ht="12.75" customHeight="1">
      <c r="A147" s="193"/>
      <c r="B147" s="284"/>
      <c r="C147" s="193">
        <v>4410</v>
      </c>
      <c r="D147" s="85" t="s">
        <v>222</v>
      </c>
      <c r="E147" s="262">
        <v>2447</v>
      </c>
      <c r="F147" s="263">
        <v>2447.1</v>
      </c>
      <c r="G147" s="264">
        <v>100</v>
      </c>
    </row>
    <row r="148" spans="1:7" ht="12.75" customHeight="1">
      <c r="A148" s="189"/>
      <c r="B148" s="285"/>
      <c r="C148" s="189">
        <v>4430</v>
      </c>
      <c r="D148" s="57" t="s">
        <v>223</v>
      </c>
      <c r="E148" s="241">
        <v>1262</v>
      </c>
      <c r="F148" s="254">
        <v>1262</v>
      </c>
      <c r="G148" s="255">
        <v>100</v>
      </c>
    </row>
    <row r="149" spans="1:7" ht="12.75" customHeight="1">
      <c r="A149" s="199"/>
      <c r="B149" s="199"/>
      <c r="C149" s="199">
        <v>4440</v>
      </c>
      <c r="D149" s="92" t="s">
        <v>224</v>
      </c>
      <c r="E149" s="248">
        <v>382</v>
      </c>
      <c r="F149" s="249">
        <v>382</v>
      </c>
      <c r="G149" s="250">
        <v>100</v>
      </c>
    </row>
    <row r="150" spans="1:7" ht="12.75" customHeight="1">
      <c r="A150" s="213"/>
      <c r="B150" s="213"/>
      <c r="C150" s="213">
        <v>4480</v>
      </c>
      <c r="D150" s="96" t="s">
        <v>225</v>
      </c>
      <c r="E150" s="262">
        <v>4340</v>
      </c>
      <c r="F150" s="263">
        <v>4340</v>
      </c>
      <c r="G150" s="264">
        <v>100</v>
      </c>
    </row>
    <row r="151" spans="1:7" ht="24.75" customHeight="1">
      <c r="A151" s="213"/>
      <c r="B151" s="213"/>
      <c r="C151" s="302">
        <v>4500</v>
      </c>
      <c r="D151" s="96" t="s">
        <v>226</v>
      </c>
      <c r="E151" s="262">
        <v>794</v>
      </c>
      <c r="F151" s="263">
        <v>794</v>
      </c>
      <c r="G151" s="264">
        <v>100</v>
      </c>
    </row>
    <row r="152" spans="1:7" ht="12.75" customHeight="1">
      <c r="A152" s="213"/>
      <c r="B152" s="215"/>
      <c r="C152" s="215">
        <v>6060</v>
      </c>
      <c r="D152" s="100" t="s">
        <v>231</v>
      </c>
      <c r="E152" s="241">
        <v>597000</v>
      </c>
      <c r="F152" s="254">
        <v>597000</v>
      </c>
      <c r="G152" s="255">
        <v>100</v>
      </c>
    </row>
    <row r="153" spans="1:7" ht="12.75" customHeight="1">
      <c r="A153" s="195"/>
      <c r="B153" s="196">
        <v>75414</v>
      </c>
      <c r="C153" s="196"/>
      <c r="D153" s="24" t="s">
        <v>98</v>
      </c>
      <c r="E153" s="303">
        <f>E154+E155</f>
        <v>950</v>
      </c>
      <c r="F153" s="245">
        <f>F154+F155</f>
        <v>950</v>
      </c>
      <c r="G153" s="288">
        <v>100</v>
      </c>
    </row>
    <row r="154" spans="1:7" ht="12.75" customHeight="1">
      <c r="A154" s="195"/>
      <c r="B154" s="304"/>
      <c r="C154" s="199">
        <v>4170</v>
      </c>
      <c r="D154" s="92" t="s">
        <v>216</v>
      </c>
      <c r="E154" s="248">
        <v>550</v>
      </c>
      <c r="F154" s="249">
        <v>550</v>
      </c>
      <c r="G154" s="250">
        <v>100</v>
      </c>
    </row>
    <row r="155" spans="1:7" ht="12.75" customHeight="1">
      <c r="A155" s="193"/>
      <c r="B155" s="285"/>
      <c r="C155" s="215">
        <v>4300</v>
      </c>
      <c r="D155" s="100" t="s">
        <v>209</v>
      </c>
      <c r="E155" s="241">
        <v>400</v>
      </c>
      <c r="F155" s="254">
        <v>400</v>
      </c>
      <c r="G155" s="255">
        <v>100</v>
      </c>
    </row>
    <row r="156" spans="1:7" ht="12.75" customHeight="1">
      <c r="A156" s="193"/>
      <c r="B156" s="196">
        <v>75495</v>
      </c>
      <c r="C156" s="196"/>
      <c r="D156" s="24" t="s">
        <v>256</v>
      </c>
      <c r="E156" s="271">
        <f>E157+E158</f>
        <v>4206</v>
      </c>
      <c r="F156" s="245">
        <f>F157+F158</f>
        <v>4206.02</v>
      </c>
      <c r="G156" s="288">
        <v>100</v>
      </c>
    </row>
    <row r="157" spans="1:7" ht="12.75" customHeight="1">
      <c r="A157" s="193"/>
      <c r="B157" s="283"/>
      <c r="C157" s="199">
        <v>4210</v>
      </c>
      <c r="D157" s="92" t="s">
        <v>217</v>
      </c>
      <c r="E157" s="248">
        <v>3006</v>
      </c>
      <c r="F157" s="249">
        <v>3006.02</v>
      </c>
      <c r="G157" s="250">
        <v>100</v>
      </c>
    </row>
    <row r="158" spans="1:7" ht="12.75" customHeight="1">
      <c r="A158" s="189"/>
      <c r="B158" s="285"/>
      <c r="C158" s="215">
        <v>4300</v>
      </c>
      <c r="D158" s="100" t="s">
        <v>244</v>
      </c>
      <c r="E158" s="241">
        <v>1200</v>
      </c>
      <c r="F158" s="254">
        <v>1200</v>
      </c>
      <c r="G158" s="255">
        <v>100</v>
      </c>
    </row>
    <row r="159" spans="1:7" ht="14.25" customHeight="1">
      <c r="A159" s="329">
        <v>757</v>
      </c>
      <c r="B159" s="167"/>
      <c r="C159" s="167"/>
      <c r="D159" s="18" t="s">
        <v>257</v>
      </c>
      <c r="E159" s="230">
        <f>SUM(E160+E163)</f>
        <v>602544</v>
      </c>
      <c r="F159" s="234">
        <f>SUM(F160+F163)</f>
        <v>39305.27</v>
      </c>
      <c r="G159" s="305">
        <v>6.5</v>
      </c>
    </row>
    <row r="160" spans="1:7" ht="25.5" customHeight="1">
      <c r="A160" s="281"/>
      <c r="B160" s="221">
        <v>75702</v>
      </c>
      <c r="C160" s="237"/>
      <c r="D160" s="79" t="s">
        <v>258</v>
      </c>
      <c r="E160" s="80">
        <f>E161+E162</f>
        <v>39340</v>
      </c>
      <c r="F160" s="81">
        <f>F161+F162</f>
        <v>39305.27</v>
      </c>
      <c r="G160" s="47">
        <v>99.9</v>
      </c>
    </row>
    <row r="161" spans="1:7" ht="24" customHeight="1">
      <c r="A161" s="195"/>
      <c r="B161" s="284"/>
      <c r="C161" s="300">
        <v>8070</v>
      </c>
      <c r="D161" s="85" t="s">
        <v>259</v>
      </c>
      <c r="E161" s="97">
        <v>39000</v>
      </c>
      <c r="F161" s="292">
        <v>38965.27</v>
      </c>
      <c r="G161" s="54">
        <v>99.9</v>
      </c>
    </row>
    <row r="162" spans="1:7" ht="12.75" customHeight="1">
      <c r="A162" s="195"/>
      <c r="B162" s="285"/>
      <c r="C162" s="293">
        <v>4300</v>
      </c>
      <c r="D162" s="57" t="s">
        <v>209</v>
      </c>
      <c r="E162" s="101">
        <v>340</v>
      </c>
      <c r="F162" s="254">
        <v>340</v>
      </c>
      <c r="G162" s="255">
        <v>100</v>
      </c>
    </row>
    <row r="163" spans="1:7" ht="39" customHeight="1">
      <c r="A163" s="195"/>
      <c r="B163" s="14">
        <v>75704</v>
      </c>
      <c r="C163" s="14"/>
      <c r="D163" s="155" t="s">
        <v>260</v>
      </c>
      <c r="E163" s="306">
        <f>E164</f>
        <v>563204</v>
      </c>
      <c r="F163" s="307">
        <f>F164</f>
        <v>0</v>
      </c>
      <c r="G163" s="61">
        <f>F163/E163</f>
        <v>0</v>
      </c>
    </row>
    <row r="164" spans="1:7" ht="12.75" customHeight="1">
      <c r="A164" s="258"/>
      <c r="B164" s="285"/>
      <c r="C164" s="308">
        <v>8020</v>
      </c>
      <c r="D164" s="163" t="s">
        <v>261</v>
      </c>
      <c r="E164" s="306">
        <v>563204</v>
      </c>
      <c r="F164" s="242">
        <v>0</v>
      </c>
      <c r="G164" s="243">
        <f>F164/E164</f>
        <v>0</v>
      </c>
    </row>
    <row r="165" spans="1:7" ht="14.25" customHeight="1">
      <c r="A165" s="191">
        <v>801</v>
      </c>
      <c r="B165" s="167"/>
      <c r="C165" s="167"/>
      <c r="D165" s="18" t="s">
        <v>128</v>
      </c>
      <c r="E165" s="230">
        <f>SUM(E166,E180,E194,E209,E228,E244,E263,E275,E294,E301,E303,E307)</f>
        <v>11332645</v>
      </c>
      <c r="F165" s="234">
        <f>SUM(F166,F180,F194,F209,F228,F244,F263,F275,F294,F301,F303,F307)</f>
        <v>11230368.849999998</v>
      </c>
      <c r="G165" s="174">
        <v>99.1</v>
      </c>
    </row>
    <row r="166" spans="1:7" ht="12.75" customHeight="1">
      <c r="A166" s="187"/>
      <c r="B166" s="196">
        <v>80102</v>
      </c>
      <c r="C166" s="196"/>
      <c r="D166" s="24" t="s">
        <v>262</v>
      </c>
      <c r="E166" s="244">
        <f>SUM(E167:E179)</f>
        <v>429386</v>
      </c>
      <c r="F166" s="245">
        <f>SUM(F167:F179)</f>
        <v>429304.47</v>
      </c>
      <c r="G166" s="212">
        <v>100</v>
      </c>
    </row>
    <row r="167" spans="1:7" ht="12.75" customHeight="1">
      <c r="A167" s="193"/>
      <c r="B167" s="283"/>
      <c r="C167" s="199">
        <v>3020</v>
      </c>
      <c r="D167" s="92" t="s">
        <v>211</v>
      </c>
      <c r="E167" s="248">
        <v>285</v>
      </c>
      <c r="F167" s="249">
        <v>285</v>
      </c>
      <c r="G167" s="250">
        <v>100</v>
      </c>
    </row>
    <row r="168" spans="1:7" ht="12.75" customHeight="1">
      <c r="A168" s="193"/>
      <c r="B168" s="284"/>
      <c r="C168" s="213">
        <v>4010</v>
      </c>
      <c r="D168" s="96" t="s">
        <v>212</v>
      </c>
      <c r="E168" s="262">
        <v>313129</v>
      </c>
      <c r="F168" s="263">
        <v>313124.98</v>
      </c>
      <c r="G168" s="264">
        <v>100</v>
      </c>
    </row>
    <row r="169" spans="1:7" ht="12.75" customHeight="1">
      <c r="A169" s="193"/>
      <c r="B169" s="284"/>
      <c r="C169" s="213">
        <v>4040</v>
      </c>
      <c r="D169" s="96" t="s">
        <v>213</v>
      </c>
      <c r="E169" s="262">
        <v>19375</v>
      </c>
      <c r="F169" s="263">
        <v>19373.44</v>
      </c>
      <c r="G169" s="264">
        <v>100</v>
      </c>
    </row>
    <row r="170" spans="1:7" ht="12.75" customHeight="1">
      <c r="A170" s="193"/>
      <c r="B170" s="284"/>
      <c r="C170" s="213">
        <v>4110</v>
      </c>
      <c r="D170" s="96" t="s">
        <v>214</v>
      </c>
      <c r="E170" s="262">
        <v>53419</v>
      </c>
      <c r="F170" s="263">
        <v>53417.63</v>
      </c>
      <c r="G170" s="264">
        <v>100</v>
      </c>
    </row>
    <row r="171" spans="1:7" ht="12.75" customHeight="1">
      <c r="A171" s="193"/>
      <c r="B171" s="284"/>
      <c r="C171" s="213">
        <v>4120</v>
      </c>
      <c r="D171" s="96" t="s">
        <v>215</v>
      </c>
      <c r="E171" s="262">
        <v>7628</v>
      </c>
      <c r="F171" s="263">
        <v>7627.14</v>
      </c>
      <c r="G171" s="264">
        <v>100</v>
      </c>
    </row>
    <row r="172" spans="1:7" ht="14.25" customHeight="1">
      <c r="A172" s="193"/>
      <c r="B172" s="284"/>
      <c r="C172" s="213">
        <v>4210</v>
      </c>
      <c r="D172" s="96" t="s">
        <v>217</v>
      </c>
      <c r="E172" s="262">
        <v>4500</v>
      </c>
      <c r="F172" s="263">
        <v>4500</v>
      </c>
      <c r="G172" s="264">
        <v>100</v>
      </c>
    </row>
    <row r="173" spans="1:7" ht="12.75" customHeight="1">
      <c r="A173" s="193"/>
      <c r="B173" s="284"/>
      <c r="C173" s="213">
        <v>4240</v>
      </c>
      <c r="D173" s="96" t="s">
        <v>263</v>
      </c>
      <c r="E173" s="262">
        <v>560</v>
      </c>
      <c r="F173" s="263">
        <v>558.92</v>
      </c>
      <c r="G173" s="264">
        <v>99.8</v>
      </c>
    </row>
    <row r="174" spans="1:7" ht="12.75" customHeight="1">
      <c r="A174" s="193"/>
      <c r="B174" s="284"/>
      <c r="C174" s="213">
        <v>4260</v>
      </c>
      <c r="D174" s="96" t="s">
        <v>218</v>
      </c>
      <c r="E174" s="262">
        <v>11330</v>
      </c>
      <c r="F174" s="263">
        <v>11330</v>
      </c>
      <c r="G174" s="264">
        <v>100</v>
      </c>
    </row>
    <row r="175" spans="1:7" ht="12.75" customHeight="1">
      <c r="A175" s="193"/>
      <c r="B175" s="284"/>
      <c r="C175" s="213">
        <v>4280</v>
      </c>
      <c r="D175" s="96" t="s">
        <v>220</v>
      </c>
      <c r="E175" s="262">
        <v>930</v>
      </c>
      <c r="F175" s="263">
        <v>930</v>
      </c>
      <c r="G175" s="264">
        <v>100</v>
      </c>
    </row>
    <row r="176" spans="1:7" ht="12.75" customHeight="1">
      <c r="A176" s="193"/>
      <c r="B176" s="284"/>
      <c r="C176" s="213">
        <v>4300</v>
      </c>
      <c r="D176" s="96" t="s">
        <v>209</v>
      </c>
      <c r="E176" s="262">
        <v>2630</v>
      </c>
      <c r="F176" s="263">
        <v>2629.14</v>
      </c>
      <c r="G176" s="264">
        <v>100</v>
      </c>
    </row>
    <row r="177" spans="1:7" ht="12.75" customHeight="1">
      <c r="A177" s="193"/>
      <c r="B177" s="284"/>
      <c r="C177" s="213">
        <v>4350</v>
      </c>
      <c r="D177" s="96" t="s">
        <v>221</v>
      </c>
      <c r="E177" s="262">
        <v>500</v>
      </c>
      <c r="F177" s="263">
        <v>428.22</v>
      </c>
      <c r="G177" s="264">
        <v>85.6</v>
      </c>
    </row>
    <row r="178" spans="1:7" ht="12.75" customHeight="1">
      <c r="A178" s="193"/>
      <c r="B178" s="284"/>
      <c r="C178" s="213">
        <v>4410</v>
      </c>
      <c r="D178" s="96" t="s">
        <v>222</v>
      </c>
      <c r="E178" s="262">
        <v>1350</v>
      </c>
      <c r="F178" s="263">
        <v>1350</v>
      </c>
      <c r="G178" s="264">
        <v>100</v>
      </c>
    </row>
    <row r="179" spans="1:7" ht="12.75" customHeight="1">
      <c r="A179" s="193"/>
      <c r="B179" s="285"/>
      <c r="C179" s="215">
        <v>4440</v>
      </c>
      <c r="D179" s="100" t="s">
        <v>224</v>
      </c>
      <c r="E179" s="241">
        <v>13750</v>
      </c>
      <c r="F179" s="254">
        <v>13750</v>
      </c>
      <c r="G179" s="255">
        <v>100</v>
      </c>
    </row>
    <row r="180" spans="1:7" ht="12.75" customHeight="1">
      <c r="A180" s="270"/>
      <c r="B180" s="196">
        <v>80111</v>
      </c>
      <c r="C180" s="196"/>
      <c r="D180" s="24" t="s">
        <v>130</v>
      </c>
      <c r="E180" s="244">
        <f>SUM(E181:E193)</f>
        <v>478803</v>
      </c>
      <c r="F180" s="245">
        <f>SUM(F181:F193)</f>
        <v>478578.83</v>
      </c>
      <c r="G180" s="219">
        <v>100</v>
      </c>
    </row>
    <row r="181" spans="1:7" ht="12.75" customHeight="1">
      <c r="A181" s="195"/>
      <c r="B181" s="283"/>
      <c r="C181" s="206">
        <v>3020</v>
      </c>
      <c r="D181" s="51" t="s">
        <v>211</v>
      </c>
      <c r="E181" s="248">
        <v>307</v>
      </c>
      <c r="F181" s="249">
        <v>208</v>
      </c>
      <c r="G181" s="250">
        <v>67.8</v>
      </c>
    </row>
    <row r="182" spans="1:7" ht="12.75" customHeight="1">
      <c r="A182" s="195" t="s">
        <v>264</v>
      </c>
      <c r="B182" s="284"/>
      <c r="C182" s="193">
        <v>4010</v>
      </c>
      <c r="D182" s="85" t="s">
        <v>212</v>
      </c>
      <c r="E182" s="262">
        <v>338483</v>
      </c>
      <c r="F182" s="263">
        <v>338481.58</v>
      </c>
      <c r="G182" s="264">
        <v>100</v>
      </c>
    </row>
    <row r="183" spans="1:7" ht="12.75" customHeight="1">
      <c r="A183" s="195"/>
      <c r="B183" s="284"/>
      <c r="C183" s="193">
        <v>4040</v>
      </c>
      <c r="D183" s="85" t="s">
        <v>213</v>
      </c>
      <c r="E183" s="262">
        <v>21642</v>
      </c>
      <c r="F183" s="263">
        <v>21641.06</v>
      </c>
      <c r="G183" s="264">
        <v>100</v>
      </c>
    </row>
    <row r="184" spans="1:7" ht="12.75" customHeight="1">
      <c r="A184" s="195"/>
      <c r="B184" s="284"/>
      <c r="C184" s="193">
        <v>4110</v>
      </c>
      <c r="D184" s="85" t="s">
        <v>214</v>
      </c>
      <c r="E184" s="262">
        <v>60398</v>
      </c>
      <c r="F184" s="263">
        <v>60395.31</v>
      </c>
      <c r="G184" s="264">
        <v>100</v>
      </c>
    </row>
    <row r="185" spans="1:7" ht="12.75" customHeight="1">
      <c r="A185" s="195"/>
      <c r="B185" s="284"/>
      <c r="C185" s="193">
        <v>4120</v>
      </c>
      <c r="D185" s="85" t="s">
        <v>215</v>
      </c>
      <c r="E185" s="262">
        <v>8523</v>
      </c>
      <c r="F185" s="263">
        <v>8521.6</v>
      </c>
      <c r="G185" s="264">
        <v>100</v>
      </c>
    </row>
    <row r="186" spans="1:7" ht="12.75" customHeight="1">
      <c r="A186" s="195"/>
      <c r="B186" s="284"/>
      <c r="C186" s="193">
        <v>4210</v>
      </c>
      <c r="D186" s="85" t="s">
        <v>217</v>
      </c>
      <c r="E186" s="262">
        <v>10880</v>
      </c>
      <c r="F186" s="263">
        <v>10878.28</v>
      </c>
      <c r="G186" s="264">
        <v>100</v>
      </c>
    </row>
    <row r="187" spans="1:7" ht="12.75" customHeight="1">
      <c r="A187" s="195"/>
      <c r="B187" s="284"/>
      <c r="C187" s="193">
        <v>4240</v>
      </c>
      <c r="D187" s="85" t="s">
        <v>263</v>
      </c>
      <c r="E187" s="262">
        <v>2200</v>
      </c>
      <c r="F187" s="263">
        <v>2200</v>
      </c>
      <c r="G187" s="264">
        <v>100</v>
      </c>
    </row>
    <row r="188" spans="1:7" ht="12.75" customHeight="1">
      <c r="A188" s="195"/>
      <c r="B188" s="284"/>
      <c r="C188" s="193">
        <v>4260</v>
      </c>
      <c r="D188" s="85" t="s">
        <v>218</v>
      </c>
      <c r="E188" s="262">
        <v>7400</v>
      </c>
      <c r="F188" s="263">
        <v>7400</v>
      </c>
      <c r="G188" s="264">
        <v>100</v>
      </c>
    </row>
    <row r="189" spans="1:7" ht="12.75" customHeight="1">
      <c r="A189" s="195"/>
      <c r="B189" s="284"/>
      <c r="C189" s="193">
        <v>4280</v>
      </c>
      <c r="D189" s="85" t="s">
        <v>220</v>
      </c>
      <c r="E189" s="262">
        <v>100</v>
      </c>
      <c r="F189" s="263">
        <v>0</v>
      </c>
      <c r="G189" s="264">
        <f>F189/E189</f>
        <v>0</v>
      </c>
    </row>
    <row r="190" spans="1:7" ht="12.75" customHeight="1">
      <c r="A190" s="195"/>
      <c r="B190" s="284"/>
      <c r="C190" s="193">
        <v>4300</v>
      </c>
      <c r="D190" s="85" t="s">
        <v>209</v>
      </c>
      <c r="E190" s="262">
        <v>8213</v>
      </c>
      <c r="F190" s="263">
        <v>8199.8</v>
      </c>
      <c r="G190" s="264">
        <v>99.8</v>
      </c>
    </row>
    <row r="191" spans="1:7" ht="12.75" customHeight="1">
      <c r="A191" s="195"/>
      <c r="B191" s="284"/>
      <c r="C191" s="193">
        <v>4410</v>
      </c>
      <c r="D191" s="85" t="s">
        <v>222</v>
      </c>
      <c r="E191" s="262">
        <v>550</v>
      </c>
      <c r="F191" s="263">
        <v>546.2</v>
      </c>
      <c r="G191" s="264">
        <v>99.3</v>
      </c>
    </row>
    <row r="192" spans="1:7" ht="12.75" customHeight="1">
      <c r="A192" s="195"/>
      <c r="B192" s="284"/>
      <c r="C192" s="193">
        <v>4430</v>
      </c>
      <c r="D192" s="85" t="s">
        <v>223</v>
      </c>
      <c r="E192" s="262">
        <v>632</v>
      </c>
      <c r="F192" s="263">
        <v>632</v>
      </c>
      <c r="G192" s="264">
        <v>100</v>
      </c>
    </row>
    <row r="193" spans="1:7" ht="12.75" customHeight="1">
      <c r="A193" s="195"/>
      <c r="B193" s="285"/>
      <c r="C193" s="189">
        <v>4440</v>
      </c>
      <c r="D193" s="57" t="s">
        <v>224</v>
      </c>
      <c r="E193" s="241">
        <v>19475</v>
      </c>
      <c r="F193" s="254">
        <v>19475</v>
      </c>
      <c r="G193" s="255">
        <v>100</v>
      </c>
    </row>
    <row r="194" spans="1:7" ht="12.75" customHeight="1">
      <c r="A194" s="195"/>
      <c r="B194" s="175">
        <v>80114</v>
      </c>
      <c r="C194" s="175"/>
      <c r="D194" s="37" t="s">
        <v>132</v>
      </c>
      <c r="E194" s="244">
        <f>SUM(E195:E208)</f>
        <v>442705</v>
      </c>
      <c r="F194" s="260">
        <f>SUM(F195:F208)</f>
        <v>441910.5799999999</v>
      </c>
      <c r="G194" s="288">
        <v>99.8</v>
      </c>
    </row>
    <row r="195" spans="1:7" ht="12.75" customHeight="1">
      <c r="A195" s="195"/>
      <c r="B195" s="261"/>
      <c r="C195" s="206">
        <v>3020</v>
      </c>
      <c r="D195" s="142" t="s">
        <v>211</v>
      </c>
      <c r="E195" s="248">
        <v>1100</v>
      </c>
      <c r="F195" s="249">
        <v>1098.11</v>
      </c>
      <c r="G195" s="250">
        <v>99.8</v>
      </c>
    </row>
    <row r="196" spans="1:7" ht="12.75" customHeight="1">
      <c r="A196" s="195"/>
      <c r="B196" s="261"/>
      <c r="C196" s="193">
        <v>4010</v>
      </c>
      <c r="D196" s="64" t="s">
        <v>212</v>
      </c>
      <c r="E196" s="262">
        <v>300210</v>
      </c>
      <c r="F196" s="263">
        <v>299812.73</v>
      </c>
      <c r="G196" s="264">
        <v>99.9</v>
      </c>
    </row>
    <row r="197" spans="1:7" ht="12.75" customHeight="1">
      <c r="A197" s="195"/>
      <c r="B197" s="261"/>
      <c r="C197" s="193">
        <v>4040</v>
      </c>
      <c r="D197" s="64" t="s">
        <v>213</v>
      </c>
      <c r="E197" s="262">
        <v>22765</v>
      </c>
      <c r="F197" s="263">
        <v>22764.37</v>
      </c>
      <c r="G197" s="264">
        <v>100</v>
      </c>
    </row>
    <row r="198" spans="1:7" ht="12.75" customHeight="1">
      <c r="A198" s="195"/>
      <c r="B198" s="261"/>
      <c r="C198" s="193">
        <v>4110</v>
      </c>
      <c r="D198" s="64" t="s">
        <v>214</v>
      </c>
      <c r="E198" s="262">
        <v>56371</v>
      </c>
      <c r="F198" s="263">
        <v>56331.74</v>
      </c>
      <c r="G198" s="264">
        <v>99.9</v>
      </c>
    </row>
    <row r="199" spans="1:7" ht="12.75" customHeight="1">
      <c r="A199" s="195"/>
      <c r="B199" s="261"/>
      <c r="C199" s="193">
        <v>4120</v>
      </c>
      <c r="D199" s="64" t="s">
        <v>215</v>
      </c>
      <c r="E199" s="262">
        <v>7972</v>
      </c>
      <c r="F199" s="263">
        <v>7971.1</v>
      </c>
      <c r="G199" s="264">
        <v>100</v>
      </c>
    </row>
    <row r="200" spans="1:7" ht="12.75" customHeight="1">
      <c r="A200" s="258"/>
      <c r="B200" s="190"/>
      <c r="C200" s="189">
        <v>4170</v>
      </c>
      <c r="D200" s="41" t="s">
        <v>234</v>
      </c>
      <c r="E200" s="241">
        <v>6985</v>
      </c>
      <c r="F200" s="254">
        <v>6976.68</v>
      </c>
      <c r="G200" s="255">
        <v>99.9</v>
      </c>
    </row>
    <row r="201" spans="1:7" ht="12.75" customHeight="1">
      <c r="A201" s="309"/>
      <c r="B201" s="199"/>
      <c r="C201" s="199">
        <v>4210</v>
      </c>
      <c r="D201" s="92" t="s">
        <v>217</v>
      </c>
      <c r="E201" s="248">
        <v>14848</v>
      </c>
      <c r="F201" s="249">
        <v>14847.79</v>
      </c>
      <c r="G201" s="250">
        <v>100</v>
      </c>
    </row>
    <row r="202" spans="1:7" ht="12.75" customHeight="1">
      <c r="A202" s="240"/>
      <c r="B202" s="213"/>
      <c r="C202" s="213">
        <v>4260</v>
      </c>
      <c r="D202" s="96" t="s">
        <v>218</v>
      </c>
      <c r="E202" s="262">
        <v>4980</v>
      </c>
      <c r="F202" s="263">
        <v>4706.15</v>
      </c>
      <c r="G202" s="264">
        <v>94.5</v>
      </c>
    </row>
    <row r="203" spans="1:7" ht="12.75" customHeight="1">
      <c r="A203" s="240"/>
      <c r="B203" s="213"/>
      <c r="C203" s="213">
        <v>4270</v>
      </c>
      <c r="D203" s="96" t="s">
        <v>219</v>
      </c>
      <c r="E203" s="262">
        <v>642</v>
      </c>
      <c r="F203" s="263">
        <v>641.72</v>
      </c>
      <c r="G203" s="264">
        <v>100</v>
      </c>
    </row>
    <row r="204" spans="1:7" ht="12.75" customHeight="1">
      <c r="A204" s="240"/>
      <c r="B204" s="213"/>
      <c r="C204" s="213">
        <v>4300</v>
      </c>
      <c r="D204" s="96" t="s">
        <v>209</v>
      </c>
      <c r="E204" s="262">
        <v>16860</v>
      </c>
      <c r="F204" s="263">
        <v>16853.64</v>
      </c>
      <c r="G204" s="264">
        <v>100</v>
      </c>
    </row>
    <row r="205" spans="1:7" ht="12.75" customHeight="1">
      <c r="A205" s="240"/>
      <c r="B205" s="213"/>
      <c r="C205" s="213">
        <v>4350</v>
      </c>
      <c r="D205" s="96" t="s">
        <v>221</v>
      </c>
      <c r="E205" s="262">
        <v>890</v>
      </c>
      <c r="F205" s="263">
        <v>825.95</v>
      </c>
      <c r="G205" s="264">
        <v>92.8</v>
      </c>
    </row>
    <row r="206" spans="1:7" ht="12.75" customHeight="1">
      <c r="A206" s="240"/>
      <c r="B206" s="213"/>
      <c r="C206" s="213">
        <v>4410</v>
      </c>
      <c r="D206" s="96" t="s">
        <v>222</v>
      </c>
      <c r="E206" s="262">
        <v>120</v>
      </c>
      <c r="F206" s="263">
        <v>118.6</v>
      </c>
      <c r="G206" s="264">
        <v>98.8</v>
      </c>
    </row>
    <row r="207" spans="1:7" ht="12.75" customHeight="1">
      <c r="A207" s="240"/>
      <c r="B207" s="213"/>
      <c r="C207" s="213">
        <v>4430</v>
      </c>
      <c r="D207" s="96" t="s">
        <v>223</v>
      </c>
      <c r="E207" s="262">
        <v>775</v>
      </c>
      <c r="F207" s="263">
        <v>775</v>
      </c>
      <c r="G207" s="264">
        <v>100</v>
      </c>
    </row>
    <row r="208" spans="1:7" ht="12.75" customHeight="1">
      <c r="A208" s="240"/>
      <c r="B208" s="215"/>
      <c r="C208" s="215">
        <v>4440</v>
      </c>
      <c r="D208" s="100" t="s">
        <v>224</v>
      </c>
      <c r="E208" s="241">
        <v>8187</v>
      </c>
      <c r="F208" s="254">
        <v>8187</v>
      </c>
      <c r="G208" s="255">
        <v>100</v>
      </c>
    </row>
    <row r="209" spans="1:7" ht="12.75" customHeight="1">
      <c r="A209" s="270"/>
      <c r="B209" s="196">
        <v>80120</v>
      </c>
      <c r="C209" s="196"/>
      <c r="D209" s="310" t="s">
        <v>134</v>
      </c>
      <c r="E209" s="271">
        <f>SUM(E210:E227)</f>
        <v>3277313</v>
      </c>
      <c r="F209" s="245">
        <f>SUM(F210:F227)</f>
        <v>3275350.8499999996</v>
      </c>
      <c r="G209" s="288">
        <v>99.9</v>
      </c>
    </row>
    <row r="210" spans="1:7" ht="24" customHeight="1">
      <c r="A210" s="270"/>
      <c r="B210" s="304"/>
      <c r="C210" s="214">
        <v>2540</v>
      </c>
      <c r="D210" s="92" t="s">
        <v>265</v>
      </c>
      <c r="E210" s="52">
        <v>27669</v>
      </c>
      <c r="F210" s="311">
        <v>27668.67</v>
      </c>
      <c r="G210" s="54">
        <v>100</v>
      </c>
    </row>
    <row r="211" spans="1:7" ht="12.75" customHeight="1">
      <c r="A211" s="195"/>
      <c r="B211" s="284"/>
      <c r="C211" s="213">
        <v>3020</v>
      </c>
      <c r="D211" s="96" t="s">
        <v>211</v>
      </c>
      <c r="E211" s="312">
        <v>28404</v>
      </c>
      <c r="F211" s="313">
        <v>27958.95</v>
      </c>
      <c r="G211" s="264">
        <v>98.4</v>
      </c>
    </row>
    <row r="212" spans="1:7" ht="12.75" customHeight="1">
      <c r="A212" s="195"/>
      <c r="B212" s="284"/>
      <c r="C212" s="213">
        <v>4010</v>
      </c>
      <c r="D212" s="96" t="s">
        <v>212</v>
      </c>
      <c r="E212" s="312">
        <v>1932850</v>
      </c>
      <c r="F212" s="313">
        <v>1932196.8</v>
      </c>
      <c r="G212" s="264">
        <v>100</v>
      </c>
    </row>
    <row r="213" spans="1:7" ht="12.75" customHeight="1">
      <c r="A213" s="195"/>
      <c r="B213" s="284"/>
      <c r="C213" s="213">
        <v>4040</v>
      </c>
      <c r="D213" s="96" t="s">
        <v>213</v>
      </c>
      <c r="E213" s="312">
        <v>130416</v>
      </c>
      <c r="F213" s="313">
        <v>130403.19</v>
      </c>
      <c r="G213" s="264">
        <v>100</v>
      </c>
    </row>
    <row r="214" spans="1:7" ht="12.75" customHeight="1">
      <c r="A214" s="195"/>
      <c r="B214" s="284"/>
      <c r="C214" s="213">
        <v>4110</v>
      </c>
      <c r="D214" s="96" t="s">
        <v>214</v>
      </c>
      <c r="E214" s="312">
        <v>340719</v>
      </c>
      <c r="F214" s="313">
        <v>340689.47</v>
      </c>
      <c r="G214" s="264">
        <v>100</v>
      </c>
    </row>
    <row r="215" spans="1:7" ht="12.75" customHeight="1">
      <c r="A215" s="195"/>
      <c r="B215" s="284"/>
      <c r="C215" s="213">
        <v>4120</v>
      </c>
      <c r="D215" s="96" t="s">
        <v>215</v>
      </c>
      <c r="E215" s="312">
        <v>48626</v>
      </c>
      <c r="F215" s="313">
        <v>48621.54</v>
      </c>
      <c r="G215" s="264">
        <v>100</v>
      </c>
    </row>
    <row r="216" spans="1:7" ht="12.75" customHeight="1">
      <c r="A216" s="195"/>
      <c r="B216" s="284"/>
      <c r="C216" s="213">
        <v>4170</v>
      </c>
      <c r="D216" s="96" t="s">
        <v>234</v>
      </c>
      <c r="E216" s="312">
        <v>1780</v>
      </c>
      <c r="F216" s="313">
        <v>1780</v>
      </c>
      <c r="G216" s="264">
        <v>100</v>
      </c>
    </row>
    <row r="217" spans="1:7" ht="12.75" customHeight="1">
      <c r="A217" s="195"/>
      <c r="B217" s="284"/>
      <c r="C217" s="213">
        <v>4210</v>
      </c>
      <c r="D217" s="96" t="s">
        <v>217</v>
      </c>
      <c r="E217" s="312">
        <v>313021</v>
      </c>
      <c r="F217" s="313">
        <v>312812.51</v>
      </c>
      <c r="G217" s="264">
        <v>99.9</v>
      </c>
    </row>
    <row r="218" spans="1:7" ht="12.75" customHeight="1">
      <c r="A218" s="195"/>
      <c r="B218" s="284"/>
      <c r="C218" s="213">
        <v>4240</v>
      </c>
      <c r="D218" s="96" t="s">
        <v>263</v>
      </c>
      <c r="E218" s="312">
        <v>1700</v>
      </c>
      <c r="F218" s="313">
        <v>1618.17</v>
      </c>
      <c r="G218" s="264">
        <v>95.2</v>
      </c>
    </row>
    <row r="219" spans="1:7" ht="12.75" customHeight="1">
      <c r="A219" s="195"/>
      <c r="B219" s="284"/>
      <c r="C219" s="213">
        <v>4260</v>
      </c>
      <c r="D219" s="96" t="s">
        <v>218</v>
      </c>
      <c r="E219" s="312">
        <v>28625</v>
      </c>
      <c r="F219" s="313">
        <v>28402</v>
      </c>
      <c r="G219" s="264">
        <v>99.2</v>
      </c>
    </row>
    <row r="220" spans="1:7" ht="12.75" customHeight="1">
      <c r="A220" s="195"/>
      <c r="B220" s="284"/>
      <c r="C220" s="213">
        <v>4270</v>
      </c>
      <c r="D220" s="96" t="s">
        <v>219</v>
      </c>
      <c r="E220" s="312">
        <v>9123</v>
      </c>
      <c r="F220" s="313">
        <v>9116.4</v>
      </c>
      <c r="G220" s="264">
        <v>99.9</v>
      </c>
    </row>
    <row r="221" spans="1:7" ht="12.75" customHeight="1">
      <c r="A221" s="195"/>
      <c r="B221" s="284"/>
      <c r="C221" s="213">
        <v>4280</v>
      </c>
      <c r="D221" s="96" t="s">
        <v>220</v>
      </c>
      <c r="E221" s="312">
        <v>700</v>
      </c>
      <c r="F221" s="313">
        <v>695</v>
      </c>
      <c r="G221" s="264">
        <v>99.3</v>
      </c>
    </row>
    <row r="222" spans="1:7" ht="12.75" customHeight="1">
      <c r="A222" s="195"/>
      <c r="B222" s="284"/>
      <c r="C222" s="213">
        <v>4300</v>
      </c>
      <c r="D222" s="96" t="s">
        <v>209</v>
      </c>
      <c r="E222" s="312">
        <v>42635</v>
      </c>
      <c r="F222" s="313">
        <v>42615.79</v>
      </c>
      <c r="G222" s="264">
        <v>100</v>
      </c>
    </row>
    <row r="223" spans="1:7" ht="12.75" customHeight="1">
      <c r="A223" s="195"/>
      <c r="B223" s="284"/>
      <c r="C223" s="213">
        <v>4350</v>
      </c>
      <c r="D223" s="96" t="s">
        <v>221</v>
      </c>
      <c r="E223" s="312">
        <v>4219</v>
      </c>
      <c r="F223" s="313">
        <v>4149.21</v>
      </c>
      <c r="G223" s="264">
        <v>98.3</v>
      </c>
    </row>
    <row r="224" spans="1:7" ht="12.75" customHeight="1">
      <c r="A224" s="195"/>
      <c r="B224" s="284"/>
      <c r="C224" s="213">
        <v>4410</v>
      </c>
      <c r="D224" s="96" t="s">
        <v>222</v>
      </c>
      <c r="E224" s="312">
        <v>1975</v>
      </c>
      <c r="F224" s="313">
        <v>1772.59</v>
      </c>
      <c r="G224" s="264">
        <v>89.8</v>
      </c>
    </row>
    <row r="225" spans="1:7" ht="12.75" customHeight="1">
      <c r="A225" s="195"/>
      <c r="B225" s="284"/>
      <c r="C225" s="213">
        <v>4430</v>
      </c>
      <c r="D225" s="96" t="s">
        <v>223</v>
      </c>
      <c r="E225" s="312">
        <v>4988</v>
      </c>
      <c r="F225" s="313">
        <v>4988</v>
      </c>
      <c r="G225" s="264">
        <v>100</v>
      </c>
    </row>
    <row r="226" spans="1:7" ht="12.75" customHeight="1">
      <c r="A226" s="195"/>
      <c r="B226" s="284"/>
      <c r="C226" s="213">
        <v>4440</v>
      </c>
      <c r="D226" s="96" t="s">
        <v>224</v>
      </c>
      <c r="E226" s="312">
        <v>108466</v>
      </c>
      <c r="F226" s="313">
        <v>108466</v>
      </c>
      <c r="G226" s="264">
        <v>100</v>
      </c>
    </row>
    <row r="227" spans="1:7" ht="12.75" customHeight="1">
      <c r="A227" s="195"/>
      <c r="B227" s="285"/>
      <c r="C227" s="215">
        <v>6050</v>
      </c>
      <c r="D227" s="100" t="s">
        <v>230</v>
      </c>
      <c r="E227" s="314">
        <v>251397</v>
      </c>
      <c r="F227" s="315">
        <v>251396.56</v>
      </c>
      <c r="G227" s="264">
        <v>100</v>
      </c>
    </row>
    <row r="228" spans="1:7" ht="12.75" customHeight="1">
      <c r="A228" s="195"/>
      <c r="B228" s="175">
        <v>80123</v>
      </c>
      <c r="C228" s="175"/>
      <c r="D228" s="158" t="s">
        <v>266</v>
      </c>
      <c r="E228" s="244">
        <f>SUM(E229:E243)</f>
        <v>1314489</v>
      </c>
      <c r="F228" s="260">
        <f>SUM(F229:F243)</f>
        <v>1307752.73</v>
      </c>
      <c r="G228" s="178">
        <v>99.5</v>
      </c>
    </row>
    <row r="229" spans="1:7" ht="24.75" customHeight="1">
      <c r="A229" s="195"/>
      <c r="B229" s="286"/>
      <c r="C229" s="214">
        <v>2540</v>
      </c>
      <c r="D229" s="92" t="s">
        <v>265</v>
      </c>
      <c r="E229" s="52">
        <v>60423</v>
      </c>
      <c r="F229" s="311">
        <v>60422.6</v>
      </c>
      <c r="G229" s="54">
        <v>100</v>
      </c>
    </row>
    <row r="230" spans="1:7" ht="12.75" customHeight="1">
      <c r="A230" s="195"/>
      <c r="B230" s="261"/>
      <c r="C230" s="213">
        <v>3020</v>
      </c>
      <c r="D230" s="96" t="s">
        <v>211</v>
      </c>
      <c r="E230" s="312">
        <v>24466</v>
      </c>
      <c r="F230" s="313">
        <v>22942.72</v>
      </c>
      <c r="G230" s="264">
        <v>93.8</v>
      </c>
    </row>
    <row r="231" spans="1:7" ht="12.75" customHeight="1">
      <c r="A231" s="195"/>
      <c r="B231" s="261"/>
      <c r="C231" s="213">
        <v>4010</v>
      </c>
      <c r="D231" s="96" t="s">
        <v>212</v>
      </c>
      <c r="E231" s="312">
        <v>831824</v>
      </c>
      <c r="F231" s="313">
        <v>831410.91</v>
      </c>
      <c r="G231" s="264">
        <v>100</v>
      </c>
    </row>
    <row r="232" spans="1:7" ht="12.75" customHeight="1">
      <c r="A232" s="195"/>
      <c r="B232" s="261"/>
      <c r="C232" s="284">
        <v>4040</v>
      </c>
      <c r="D232" s="96" t="s">
        <v>213</v>
      </c>
      <c r="E232" s="312">
        <v>59281</v>
      </c>
      <c r="F232" s="313">
        <v>59223.62</v>
      </c>
      <c r="G232" s="264">
        <v>99.9</v>
      </c>
    </row>
    <row r="233" spans="1:7" ht="12.75" customHeight="1">
      <c r="A233" s="195"/>
      <c r="B233" s="261"/>
      <c r="C233" s="284">
        <v>4110</v>
      </c>
      <c r="D233" s="96" t="s">
        <v>214</v>
      </c>
      <c r="E233" s="312">
        <v>145126</v>
      </c>
      <c r="F233" s="313">
        <v>145120.5</v>
      </c>
      <c r="G233" s="264">
        <v>100</v>
      </c>
    </row>
    <row r="234" spans="1:7" ht="12.75" customHeight="1">
      <c r="A234" s="195"/>
      <c r="B234" s="261"/>
      <c r="C234" s="284">
        <v>4120</v>
      </c>
      <c r="D234" s="96" t="s">
        <v>215</v>
      </c>
      <c r="E234" s="312">
        <v>20413</v>
      </c>
      <c r="F234" s="313">
        <v>20408.31</v>
      </c>
      <c r="G234" s="264">
        <v>100</v>
      </c>
    </row>
    <row r="235" spans="1:7" ht="12.75" customHeight="1">
      <c r="A235" s="195"/>
      <c r="B235" s="261"/>
      <c r="C235" s="284">
        <v>4210</v>
      </c>
      <c r="D235" s="96" t="s">
        <v>217</v>
      </c>
      <c r="E235" s="312">
        <v>98950</v>
      </c>
      <c r="F235" s="313">
        <v>98723.47</v>
      </c>
      <c r="G235" s="264">
        <v>99.8</v>
      </c>
    </row>
    <row r="236" spans="1:7" ht="12.75" customHeight="1">
      <c r="A236" s="195"/>
      <c r="B236" s="261"/>
      <c r="C236" s="213">
        <v>4240</v>
      </c>
      <c r="D236" s="96" t="s">
        <v>263</v>
      </c>
      <c r="E236" s="312">
        <v>500</v>
      </c>
      <c r="F236" s="313">
        <v>500</v>
      </c>
      <c r="G236" s="264">
        <v>100</v>
      </c>
    </row>
    <row r="237" spans="1:7" ht="12.75" customHeight="1">
      <c r="A237" s="195"/>
      <c r="B237" s="261"/>
      <c r="C237" s="284">
        <v>4260</v>
      </c>
      <c r="D237" s="96" t="s">
        <v>218</v>
      </c>
      <c r="E237" s="312">
        <v>7635</v>
      </c>
      <c r="F237" s="313">
        <v>5075.13</v>
      </c>
      <c r="G237" s="264">
        <v>66.5</v>
      </c>
    </row>
    <row r="238" spans="1:7" ht="12.75" customHeight="1">
      <c r="A238" s="195"/>
      <c r="B238" s="261"/>
      <c r="C238" s="284">
        <v>4280</v>
      </c>
      <c r="D238" s="96" t="s">
        <v>220</v>
      </c>
      <c r="E238" s="312">
        <v>1100</v>
      </c>
      <c r="F238" s="313">
        <v>923.3</v>
      </c>
      <c r="G238" s="264">
        <v>83.9</v>
      </c>
    </row>
    <row r="239" spans="1:7" ht="12.75" customHeight="1">
      <c r="A239" s="195"/>
      <c r="B239" s="261"/>
      <c r="C239" s="284">
        <v>4300</v>
      </c>
      <c r="D239" s="96" t="s">
        <v>209</v>
      </c>
      <c r="E239" s="312">
        <v>8500</v>
      </c>
      <c r="F239" s="313">
        <v>7357.74</v>
      </c>
      <c r="G239" s="264">
        <v>86.6</v>
      </c>
    </row>
    <row r="240" spans="1:7" ht="12.75" customHeight="1">
      <c r="A240" s="195"/>
      <c r="B240" s="261"/>
      <c r="C240" s="284">
        <v>4350</v>
      </c>
      <c r="D240" s="96" t="s">
        <v>221</v>
      </c>
      <c r="E240" s="312">
        <v>1125</v>
      </c>
      <c r="F240" s="313">
        <v>674.3</v>
      </c>
      <c r="G240" s="264">
        <v>59.9</v>
      </c>
    </row>
    <row r="241" spans="1:7" ht="12.75" customHeight="1">
      <c r="A241" s="195"/>
      <c r="B241" s="261"/>
      <c r="C241" s="284">
        <v>4410</v>
      </c>
      <c r="D241" s="96" t="s">
        <v>222</v>
      </c>
      <c r="E241" s="312">
        <v>1000</v>
      </c>
      <c r="F241" s="313">
        <v>824.13</v>
      </c>
      <c r="G241" s="264">
        <v>82.4</v>
      </c>
    </row>
    <row r="242" spans="1:7" ht="12.75" customHeight="1">
      <c r="A242" s="195"/>
      <c r="B242" s="261"/>
      <c r="C242" s="284">
        <v>4430</v>
      </c>
      <c r="D242" s="96" t="s">
        <v>223</v>
      </c>
      <c r="E242" s="312">
        <v>400</v>
      </c>
      <c r="F242" s="313">
        <v>400</v>
      </c>
      <c r="G242" s="264">
        <v>100</v>
      </c>
    </row>
    <row r="243" spans="1:7" ht="12.75" customHeight="1">
      <c r="A243" s="195"/>
      <c r="B243" s="190"/>
      <c r="C243" s="285">
        <v>4440</v>
      </c>
      <c r="D243" s="100" t="s">
        <v>224</v>
      </c>
      <c r="E243" s="314">
        <v>53746</v>
      </c>
      <c r="F243" s="315">
        <v>53746</v>
      </c>
      <c r="G243" s="255">
        <v>100</v>
      </c>
    </row>
    <row r="244" spans="1:7" ht="12.75" customHeight="1">
      <c r="A244" s="270"/>
      <c r="B244" s="175">
        <v>80130</v>
      </c>
      <c r="C244" s="175"/>
      <c r="D244" s="158" t="s">
        <v>136</v>
      </c>
      <c r="E244" s="244">
        <f>SUM(E245:E262)</f>
        <v>4159991</v>
      </c>
      <c r="F244" s="260">
        <f>SUM(F245:F262)</f>
        <v>4093002.9700000007</v>
      </c>
      <c r="G244" s="178">
        <f>F244/E244*100</f>
        <v>98.38970733350146</v>
      </c>
    </row>
    <row r="245" spans="1:7" ht="12.75" customHeight="1">
      <c r="A245" s="195"/>
      <c r="B245" s="261"/>
      <c r="C245" s="261">
        <v>3020</v>
      </c>
      <c r="D245" s="85" t="s">
        <v>211</v>
      </c>
      <c r="E245" s="312">
        <v>61662</v>
      </c>
      <c r="F245" s="316">
        <v>60004.62</v>
      </c>
      <c r="G245" s="264">
        <f>F245/E245*100</f>
        <v>97.31215335214557</v>
      </c>
    </row>
    <row r="246" spans="1:7" ht="12.75" customHeight="1">
      <c r="A246" s="195"/>
      <c r="B246" s="261"/>
      <c r="C246" s="193">
        <v>4010</v>
      </c>
      <c r="D246" s="96" t="s">
        <v>212</v>
      </c>
      <c r="E246" s="312">
        <v>2330766</v>
      </c>
      <c r="F246" s="313">
        <v>2330244.17</v>
      </c>
      <c r="G246" s="264">
        <f aca="true" t="shared" si="0" ref="G246:G309">F246/E246*100</f>
        <v>99.97761122309146</v>
      </c>
    </row>
    <row r="247" spans="1:7" ht="12.75" customHeight="1">
      <c r="A247" s="195"/>
      <c r="B247" s="261"/>
      <c r="C247" s="261">
        <v>4040</v>
      </c>
      <c r="D247" s="85" t="s">
        <v>213</v>
      </c>
      <c r="E247" s="312">
        <v>167750</v>
      </c>
      <c r="F247" s="313">
        <v>167728.06</v>
      </c>
      <c r="G247" s="264">
        <f t="shared" si="0"/>
        <v>99.98692101341281</v>
      </c>
    </row>
    <row r="248" spans="1:7" ht="12.75" customHeight="1">
      <c r="A248" s="195"/>
      <c r="B248" s="261"/>
      <c r="C248" s="261">
        <v>4110</v>
      </c>
      <c r="D248" s="85" t="s">
        <v>214</v>
      </c>
      <c r="E248" s="312">
        <v>387286</v>
      </c>
      <c r="F248" s="313">
        <v>385966.18</v>
      </c>
      <c r="G248" s="264">
        <f t="shared" si="0"/>
        <v>99.65921308800215</v>
      </c>
    </row>
    <row r="249" spans="1:7" ht="12.75" customHeight="1">
      <c r="A249" s="195"/>
      <c r="B249" s="261"/>
      <c r="C249" s="261">
        <v>4120</v>
      </c>
      <c r="D249" s="85" t="s">
        <v>215</v>
      </c>
      <c r="E249" s="312">
        <v>54841</v>
      </c>
      <c r="F249" s="313">
        <v>54737.29</v>
      </c>
      <c r="G249" s="264">
        <f t="shared" si="0"/>
        <v>99.8108896628435</v>
      </c>
    </row>
    <row r="250" spans="1:7" ht="12.75" customHeight="1">
      <c r="A250" s="195"/>
      <c r="B250" s="261"/>
      <c r="C250" s="261">
        <v>4170</v>
      </c>
      <c r="D250" s="85" t="s">
        <v>234</v>
      </c>
      <c r="E250" s="312">
        <v>8260</v>
      </c>
      <c r="F250" s="313">
        <v>7677.93</v>
      </c>
      <c r="G250" s="264">
        <f t="shared" si="0"/>
        <v>92.95314769975788</v>
      </c>
    </row>
    <row r="251" spans="1:7" ht="12.75" customHeight="1">
      <c r="A251" s="317"/>
      <c r="B251" s="261"/>
      <c r="C251" s="193">
        <v>4210</v>
      </c>
      <c r="D251" s="96" t="s">
        <v>217</v>
      </c>
      <c r="E251" s="312">
        <v>457161</v>
      </c>
      <c r="F251" s="313">
        <v>405790.69</v>
      </c>
      <c r="G251" s="264">
        <f t="shared" si="0"/>
        <v>88.76319064837115</v>
      </c>
    </row>
    <row r="252" spans="1:7" ht="12.75" customHeight="1">
      <c r="A252" s="317"/>
      <c r="B252" s="261"/>
      <c r="C252" s="193">
        <v>4240</v>
      </c>
      <c r="D252" s="85" t="s">
        <v>263</v>
      </c>
      <c r="E252" s="312">
        <v>1500</v>
      </c>
      <c r="F252" s="313">
        <v>1144.9</v>
      </c>
      <c r="G252" s="264">
        <f t="shared" si="0"/>
        <v>76.32666666666668</v>
      </c>
    </row>
    <row r="253" spans="1:7" ht="12.75" customHeight="1">
      <c r="A253" s="195"/>
      <c r="B253" s="261"/>
      <c r="C253" s="193">
        <v>4260</v>
      </c>
      <c r="D253" s="85" t="s">
        <v>218</v>
      </c>
      <c r="E253" s="312">
        <v>202890</v>
      </c>
      <c r="F253" s="313">
        <v>201798.69</v>
      </c>
      <c r="G253" s="264">
        <f t="shared" si="0"/>
        <v>99.46211740351914</v>
      </c>
    </row>
    <row r="254" spans="1:7" ht="12.75" customHeight="1">
      <c r="A254" s="195"/>
      <c r="B254" s="261"/>
      <c r="C254" s="193">
        <v>4270</v>
      </c>
      <c r="D254" s="96" t="s">
        <v>219</v>
      </c>
      <c r="E254" s="312">
        <v>40000</v>
      </c>
      <c r="F254" s="313">
        <v>33641.6</v>
      </c>
      <c r="G254" s="264">
        <f t="shared" si="0"/>
        <v>84.104</v>
      </c>
    </row>
    <row r="255" spans="1:7" ht="12.75" customHeight="1">
      <c r="A255" s="258"/>
      <c r="B255" s="190"/>
      <c r="C255" s="189">
        <v>4280</v>
      </c>
      <c r="D255" s="100" t="s">
        <v>220</v>
      </c>
      <c r="E255" s="314">
        <v>2810</v>
      </c>
      <c r="F255" s="315">
        <v>2750</v>
      </c>
      <c r="G255" s="255">
        <f t="shared" si="0"/>
        <v>97.86476868327402</v>
      </c>
    </row>
    <row r="256" spans="1:7" ht="12.75" customHeight="1">
      <c r="A256" s="309"/>
      <c r="B256" s="199"/>
      <c r="C256" s="199">
        <v>4300</v>
      </c>
      <c r="D256" s="92" t="s">
        <v>209</v>
      </c>
      <c r="E256" s="248">
        <v>85324</v>
      </c>
      <c r="F256" s="249">
        <v>83157.44</v>
      </c>
      <c r="G256" s="250">
        <f t="shared" si="0"/>
        <v>97.46078477333458</v>
      </c>
    </row>
    <row r="257" spans="1:7" ht="12.75" customHeight="1">
      <c r="A257" s="240"/>
      <c r="B257" s="213"/>
      <c r="C257" s="213">
        <v>4350</v>
      </c>
      <c r="D257" s="96" t="s">
        <v>221</v>
      </c>
      <c r="E257" s="262">
        <v>4732</v>
      </c>
      <c r="F257" s="263">
        <v>4704.64</v>
      </c>
      <c r="G257" s="264">
        <f t="shared" si="0"/>
        <v>99.42180896027051</v>
      </c>
    </row>
    <row r="258" spans="1:7" ht="12.75" customHeight="1">
      <c r="A258" s="240"/>
      <c r="B258" s="213"/>
      <c r="C258" s="213">
        <v>4410</v>
      </c>
      <c r="D258" s="96" t="s">
        <v>222</v>
      </c>
      <c r="E258" s="262">
        <v>2000</v>
      </c>
      <c r="F258" s="263">
        <v>893</v>
      </c>
      <c r="G258" s="264">
        <f t="shared" si="0"/>
        <v>44.65</v>
      </c>
    </row>
    <row r="259" spans="1:7" ht="12.75" customHeight="1">
      <c r="A259" s="240"/>
      <c r="B259" s="213"/>
      <c r="C259" s="213">
        <v>4430</v>
      </c>
      <c r="D259" s="96" t="s">
        <v>223</v>
      </c>
      <c r="E259" s="262">
        <v>8430</v>
      </c>
      <c r="F259" s="263">
        <v>8186</v>
      </c>
      <c r="G259" s="264">
        <f t="shared" si="0"/>
        <v>97.1055753262159</v>
      </c>
    </row>
    <row r="260" spans="1:7" ht="12.75" customHeight="1">
      <c r="A260" s="240"/>
      <c r="B260" s="213"/>
      <c r="C260" s="213">
        <v>4440</v>
      </c>
      <c r="D260" s="96" t="s">
        <v>224</v>
      </c>
      <c r="E260" s="262">
        <v>129808</v>
      </c>
      <c r="F260" s="263">
        <v>129808</v>
      </c>
      <c r="G260" s="264">
        <f t="shared" si="0"/>
        <v>100</v>
      </c>
    </row>
    <row r="261" spans="1:7" ht="12.75" customHeight="1">
      <c r="A261" s="240"/>
      <c r="B261" s="213"/>
      <c r="C261" s="213">
        <v>4480</v>
      </c>
      <c r="D261" s="96" t="s">
        <v>225</v>
      </c>
      <c r="E261" s="262">
        <v>56</v>
      </c>
      <c r="F261" s="263">
        <v>56</v>
      </c>
      <c r="G261" s="264">
        <f t="shared" si="0"/>
        <v>100</v>
      </c>
    </row>
    <row r="262" spans="1:7" ht="12.75" customHeight="1">
      <c r="A262" s="240"/>
      <c r="B262" s="215"/>
      <c r="C262" s="215">
        <v>6050</v>
      </c>
      <c r="D262" s="100" t="s">
        <v>230</v>
      </c>
      <c r="E262" s="241">
        <v>214715</v>
      </c>
      <c r="F262" s="254">
        <v>214713.76</v>
      </c>
      <c r="G262" s="255">
        <f t="shared" si="0"/>
        <v>99.99942249027781</v>
      </c>
    </row>
    <row r="263" spans="1:7" ht="12.75" customHeight="1">
      <c r="A263" s="270"/>
      <c r="B263" s="196">
        <v>80134</v>
      </c>
      <c r="C263" s="196"/>
      <c r="D263" s="310" t="s">
        <v>267</v>
      </c>
      <c r="E263" s="303">
        <f>SUM(E264:E274)</f>
        <v>397063</v>
      </c>
      <c r="F263" s="245">
        <f>SUM(F264:F274)</f>
        <v>397055.18</v>
      </c>
      <c r="G263" s="219">
        <f t="shared" si="0"/>
        <v>99.99803053923432</v>
      </c>
    </row>
    <row r="264" spans="1:7" ht="12.75" customHeight="1">
      <c r="A264" s="195"/>
      <c r="B264" s="283"/>
      <c r="C264" s="199">
        <v>3020</v>
      </c>
      <c r="D264" s="92" t="s">
        <v>211</v>
      </c>
      <c r="E264" s="248">
        <v>294</v>
      </c>
      <c r="F264" s="249">
        <v>294</v>
      </c>
      <c r="G264" s="264">
        <f t="shared" si="0"/>
        <v>100</v>
      </c>
    </row>
    <row r="265" spans="1:7" ht="12.75" customHeight="1">
      <c r="A265" s="195"/>
      <c r="B265" s="284"/>
      <c r="C265" s="213">
        <v>4010</v>
      </c>
      <c r="D265" s="96" t="s">
        <v>212</v>
      </c>
      <c r="E265" s="262">
        <v>283006</v>
      </c>
      <c r="F265" s="263">
        <v>283004.92</v>
      </c>
      <c r="G265" s="264">
        <f t="shared" si="0"/>
        <v>99.99961838264912</v>
      </c>
    </row>
    <row r="266" spans="1:7" ht="12.75" customHeight="1">
      <c r="A266" s="195"/>
      <c r="B266" s="284"/>
      <c r="C266" s="213">
        <v>4040</v>
      </c>
      <c r="D266" s="96" t="s">
        <v>213</v>
      </c>
      <c r="E266" s="262">
        <v>21688</v>
      </c>
      <c r="F266" s="263">
        <v>21687.47</v>
      </c>
      <c r="G266" s="264">
        <f t="shared" si="0"/>
        <v>99.99755625230543</v>
      </c>
    </row>
    <row r="267" spans="1:7" ht="12.75" customHeight="1">
      <c r="A267" s="195"/>
      <c r="B267" s="284"/>
      <c r="C267" s="213">
        <v>4110</v>
      </c>
      <c r="D267" s="96" t="s">
        <v>214</v>
      </c>
      <c r="E267" s="262">
        <v>49274</v>
      </c>
      <c r="F267" s="263">
        <v>49273.1</v>
      </c>
      <c r="G267" s="264">
        <f t="shared" si="0"/>
        <v>99.99817347891383</v>
      </c>
    </row>
    <row r="268" spans="1:7" ht="12.75" customHeight="1">
      <c r="A268" s="195"/>
      <c r="B268" s="284"/>
      <c r="C268" s="213">
        <v>4120</v>
      </c>
      <c r="D268" s="96" t="s">
        <v>215</v>
      </c>
      <c r="E268" s="262">
        <v>6879</v>
      </c>
      <c r="F268" s="263">
        <v>6878.14</v>
      </c>
      <c r="G268" s="264">
        <f t="shared" si="0"/>
        <v>99.98749818287543</v>
      </c>
    </row>
    <row r="269" spans="1:7" ht="12.75" customHeight="1">
      <c r="A269" s="195"/>
      <c r="B269" s="284"/>
      <c r="C269" s="213">
        <v>4210</v>
      </c>
      <c r="D269" s="96" t="s">
        <v>217</v>
      </c>
      <c r="E269" s="262">
        <v>3008</v>
      </c>
      <c r="F269" s="263">
        <v>3008</v>
      </c>
      <c r="G269" s="264">
        <f t="shared" si="0"/>
        <v>100</v>
      </c>
    </row>
    <row r="270" spans="1:7" ht="12.75" customHeight="1">
      <c r="A270" s="195"/>
      <c r="B270" s="284"/>
      <c r="C270" s="213">
        <v>4240</v>
      </c>
      <c r="D270" s="96" t="s">
        <v>263</v>
      </c>
      <c r="E270" s="262">
        <v>200</v>
      </c>
      <c r="F270" s="263">
        <v>200</v>
      </c>
      <c r="G270" s="264">
        <f t="shared" si="0"/>
        <v>100</v>
      </c>
    </row>
    <row r="271" spans="1:7" ht="12.75" customHeight="1">
      <c r="A271" s="195"/>
      <c r="B271" s="284"/>
      <c r="C271" s="213">
        <v>4260</v>
      </c>
      <c r="D271" s="96" t="s">
        <v>218</v>
      </c>
      <c r="E271" s="262">
        <v>13550</v>
      </c>
      <c r="F271" s="263">
        <v>13550</v>
      </c>
      <c r="G271" s="264">
        <f t="shared" si="0"/>
        <v>100</v>
      </c>
    </row>
    <row r="272" spans="1:7" ht="12.75" customHeight="1">
      <c r="A272" s="195"/>
      <c r="B272" s="284"/>
      <c r="C272" s="213">
        <v>4300</v>
      </c>
      <c r="D272" s="96" t="s">
        <v>209</v>
      </c>
      <c r="E272" s="262">
        <v>5320</v>
      </c>
      <c r="F272" s="263">
        <v>5319.95</v>
      </c>
      <c r="G272" s="264">
        <f t="shared" si="0"/>
        <v>99.99906015037594</v>
      </c>
    </row>
    <row r="273" spans="1:7" ht="12.75" customHeight="1">
      <c r="A273" s="195"/>
      <c r="B273" s="284"/>
      <c r="C273" s="213">
        <v>4410</v>
      </c>
      <c r="D273" s="96" t="s">
        <v>245</v>
      </c>
      <c r="E273" s="262">
        <v>220</v>
      </c>
      <c r="F273" s="263">
        <v>215.6</v>
      </c>
      <c r="G273" s="264">
        <f t="shared" si="0"/>
        <v>98</v>
      </c>
    </row>
    <row r="274" spans="1:7" ht="14.25" customHeight="1">
      <c r="A274" s="195"/>
      <c r="B274" s="285"/>
      <c r="C274" s="215">
        <v>4440</v>
      </c>
      <c r="D274" s="100" t="s">
        <v>224</v>
      </c>
      <c r="E274" s="241">
        <v>13624</v>
      </c>
      <c r="F274" s="254">
        <v>13624</v>
      </c>
      <c r="G274" s="264">
        <f t="shared" si="0"/>
        <v>100</v>
      </c>
    </row>
    <row r="275" spans="1:7" ht="26.25" customHeight="1">
      <c r="A275" s="270"/>
      <c r="B275" s="197">
        <v>80140</v>
      </c>
      <c r="C275" s="195"/>
      <c r="D275" s="310" t="s">
        <v>268</v>
      </c>
      <c r="E275" s="25">
        <f>SUM(E276:E293)</f>
        <v>598369</v>
      </c>
      <c r="F275" s="151">
        <f>SUM(F276:F293)</f>
        <v>597533.9500000001</v>
      </c>
      <c r="G275" s="27">
        <f t="shared" si="0"/>
        <v>99.86044564474432</v>
      </c>
    </row>
    <row r="276" spans="1:7" ht="36" customHeight="1">
      <c r="A276" s="270"/>
      <c r="B276" s="318"/>
      <c r="C276" s="200">
        <v>2320</v>
      </c>
      <c r="D276" s="51" t="s">
        <v>269</v>
      </c>
      <c r="E276" s="52">
        <v>3980</v>
      </c>
      <c r="F276" s="311">
        <v>3980</v>
      </c>
      <c r="G276" s="87">
        <f t="shared" si="0"/>
        <v>100</v>
      </c>
    </row>
    <row r="277" spans="1:7" ht="36.75" customHeight="1">
      <c r="A277" s="270"/>
      <c r="B277" s="197"/>
      <c r="C277" s="300">
        <v>2330</v>
      </c>
      <c r="D277" s="96" t="s">
        <v>270</v>
      </c>
      <c r="E277" s="65">
        <v>2200</v>
      </c>
      <c r="F277" s="319">
        <v>2200</v>
      </c>
      <c r="G277" s="87">
        <f t="shared" si="0"/>
        <v>100</v>
      </c>
    </row>
    <row r="278" spans="1:7" ht="12.75" customHeight="1">
      <c r="A278" s="270"/>
      <c r="B278" s="320"/>
      <c r="C278" s="193">
        <v>3020</v>
      </c>
      <c r="D278" s="85" t="s">
        <v>211</v>
      </c>
      <c r="E278" s="65">
        <v>229</v>
      </c>
      <c r="F278" s="313">
        <v>229</v>
      </c>
      <c r="G278" s="264">
        <f t="shared" si="0"/>
        <v>100</v>
      </c>
    </row>
    <row r="279" spans="1:7" ht="12.75" customHeight="1">
      <c r="A279" s="195"/>
      <c r="B279" s="284"/>
      <c r="C279" s="193">
        <v>4010</v>
      </c>
      <c r="D279" s="85" t="s">
        <v>212</v>
      </c>
      <c r="E279" s="312">
        <v>328505</v>
      </c>
      <c r="F279" s="313">
        <v>327807.7</v>
      </c>
      <c r="G279" s="264">
        <f t="shared" si="0"/>
        <v>99.78773534649396</v>
      </c>
    </row>
    <row r="280" spans="1:7" ht="12.75" customHeight="1">
      <c r="A280" s="195"/>
      <c r="B280" s="284"/>
      <c r="C280" s="193">
        <v>4040</v>
      </c>
      <c r="D280" s="85" t="s">
        <v>213</v>
      </c>
      <c r="E280" s="312">
        <v>22271</v>
      </c>
      <c r="F280" s="313">
        <v>22270.09</v>
      </c>
      <c r="G280" s="264">
        <f t="shared" si="0"/>
        <v>99.99591396883841</v>
      </c>
    </row>
    <row r="281" spans="1:7" ht="12.75" customHeight="1">
      <c r="A281" s="195"/>
      <c r="B281" s="261"/>
      <c r="C281" s="193">
        <v>4110</v>
      </c>
      <c r="D281" s="96" t="s">
        <v>214</v>
      </c>
      <c r="E281" s="312">
        <v>55045</v>
      </c>
      <c r="F281" s="313">
        <v>55044.9</v>
      </c>
      <c r="G281" s="264">
        <f t="shared" si="0"/>
        <v>99.9998183304569</v>
      </c>
    </row>
    <row r="282" spans="1:7" ht="12.75" customHeight="1">
      <c r="A282" s="195"/>
      <c r="B282" s="284"/>
      <c r="C282" s="193">
        <v>4120</v>
      </c>
      <c r="D282" s="85" t="s">
        <v>215</v>
      </c>
      <c r="E282" s="312">
        <v>7635</v>
      </c>
      <c r="F282" s="313">
        <v>7634.1</v>
      </c>
      <c r="G282" s="264">
        <f t="shared" si="0"/>
        <v>99.98821218074657</v>
      </c>
    </row>
    <row r="283" spans="1:7" ht="12.75" customHeight="1">
      <c r="A283" s="195"/>
      <c r="B283" s="284"/>
      <c r="C283" s="193">
        <v>4170</v>
      </c>
      <c r="D283" s="85" t="s">
        <v>234</v>
      </c>
      <c r="E283" s="312">
        <v>7440</v>
      </c>
      <c r="F283" s="313">
        <v>7438.17</v>
      </c>
      <c r="G283" s="264">
        <f t="shared" si="0"/>
        <v>99.97540322580645</v>
      </c>
    </row>
    <row r="284" spans="1:7" ht="12.75" customHeight="1">
      <c r="A284" s="195"/>
      <c r="B284" s="284"/>
      <c r="C284" s="193">
        <v>4210</v>
      </c>
      <c r="D284" s="85" t="s">
        <v>217</v>
      </c>
      <c r="E284" s="312">
        <v>15997</v>
      </c>
      <c r="F284" s="313">
        <v>15945.46</v>
      </c>
      <c r="G284" s="264">
        <f t="shared" si="0"/>
        <v>99.67781459023566</v>
      </c>
    </row>
    <row r="285" spans="1:7" ht="12.75" customHeight="1">
      <c r="A285" s="195"/>
      <c r="B285" s="284"/>
      <c r="C285" s="193">
        <v>4260</v>
      </c>
      <c r="D285" s="85" t="s">
        <v>218</v>
      </c>
      <c r="E285" s="312">
        <v>7525</v>
      </c>
      <c r="F285" s="313">
        <v>7524.71</v>
      </c>
      <c r="G285" s="264">
        <f t="shared" si="0"/>
        <v>99.99614617940199</v>
      </c>
    </row>
    <row r="286" spans="1:7" ht="12.75" customHeight="1">
      <c r="A286" s="195"/>
      <c r="B286" s="284"/>
      <c r="C286" s="193">
        <v>4270</v>
      </c>
      <c r="D286" s="85" t="s">
        <v>219</v>
      </c>
      <c r="E286" s="312">
        <v>20000</v>
      </c>
      <c r="F286" s="313">
        <v>20000</v>
      </c>
      <c r="G286" s="264">
        <f t="shared" si="0"/>
        <v>100</v>
      </c>
    </row>
    <row r="287" spans="1:7" ht="12.75" customHeight="1">
      <c r="A287" s="195"/>
      <c r="B287" s="284"/>
      <c r="C287" s="193">
        <v>4280</v>
      </c>
      <c r="D287" s="85" t="s">
        <v>220</v>
      </c>
      <c r="E287" s="312">
        <v>419</v>
      </c>
      <c r="F287" s="313">
        <v>419</v>
      </c>
      <c r="G287" s="264">
        <f t="shared" si="0"/>
        <v>100</v>
      </c>
    </row>
    <row r="288" spans="1:7" ht="12.75" customHeight="1">
      <c r="A288" s="195"/>
      <c r="B288" s="284"/>
      <c r="C288" s="193">
        <v>4300</v>
      </c>
      <c r="D288" s="85" t="s">
        <v>209</v>
      </c>
      <c r="E288" s="312">
        <v>16617</v>
      </c>
      <c r="F288" s="313">
        <v>16616.76</v>
      </c>
      <c r="G288" s="264">
        <f t="shared" si="0"/>
        <v>99.99855569597399</v>
      </c>
    </row>
    <row r="289" spans="1:7" ht="12.75" customHeight="1">
      <c r="A289" s="195"/>
      <c r="B289" s="284"/>
      <c r="C289" s="193">
        <v>4350</v>
      </c>
      <c r="D289" s="85" t="s">
        <v>221</v>
      </c>
      <c r="E289" s="312">
        <v>1090</v>
      </c>
      <c r="F289" s="313">
        <v>1018.25</v>
      </c>
      <c r="G289" s="264">
        <f t="shared" si="0"/>
        <v>93.41743119266054</v>
      </c>
    </row>
    <row r="290" spans="1:7" ht="12.75" customHeight="1">
      <c r="A290" s="195"/>
      <c r="B290" s="284"/>
      <c r="C290" s="193">
        <v>4410</v>
      </c>
      <c r="D290" s="85" t="s">
        <v>222</v>
      </c>
      <c r="E290" s="312">
        <v>500</v>
      </c>
      <c r="F290" s="313">
        <v>490.1</v>
      </c>
      <c r="G290" s="264">
        <f t="shared" si="0"/>
        <v>98.02000000000001</v>
      </c>
    </row>
    <row r="291" spans="1:7" ht="12.75" customHeight="1">
      <c r="A291" s="195"/>
      <c r="B291" s="284"/>
      <c r="C291" s="193">
        <v>4430</v>
      </c>
      <c r="D291" s="85" t="s">
        <v>223</v>
      </c>
      <c r="E291" s="312">
        <v>2440</v>
      </c>
      <c r="F291" s="313">
        <v>2440</v>
      </c>
      <c r="G291" s="264">
        <f t="shared" si="0"/>
        <v>100</v>
      </c>
    </row>
    <row r="292" spans="1:7" ht="12.75" customHeight="1">
      <c r="A292" s="195"/>
      <c r="B292" s="284"/>
      <c r="C292" s="193">
        <v>4440</v>
      </c>
      <c r="D292" s="85" t="s">
        <v>224</v>
      </c>
      <c r="E292" s="312">
        <v>20578</v>
      </c>
      <c r="F292" s="313">
        <v>20578</v>
      </c>
      <c r="G292" s="264">
        <f t="shared" si="0"/>
        <v>100</v>
      </c>
    </row>
    <row r="293" spans="1:7" ht="12.75" customHeight="1">
      <c r="A293" s="195"/>
      <c r="B293" s="285"/>
      <c r="C293" s="189">
        <v>6050</v>
      </c>
      <c r="D293" s="57" t="s">
        <v>230</v>
      </c>
      <c r="E293" s="314">
        <v>85898</v>
      </c>
      <c r="F293" s="315">
        <v>85897.71</v>
      </c>
      <c r="G293" s="264">
        <f t="shared" si="0"/>
        <v>99.99966239027684</v>
      </c>
    </row>
    <row r="294" spans="1:7" ht="12.75" customHeight="1">
      <c r="A294" s="195"/>
      <c r="B294" s="175">
        <v>80144</v>
      </c>
      <c r="C294" s="184"/>
      <c r="D294" s="158" t="s">
        <v>142</v>
      </c>
      <c r="E294" s="303">
        <f>SUM(E295:E300)</f>
        <v>106394</v>
      </c>
      <c r="F294" s="245">
        <f>SUM(F295:F300)</f>
        <v>87029.12</v>
      </c>
      <c r="G294" s="178">
        <f t="shared" si="0"/>
        <v>81.79889843412222</v>
      </c>
    </row>
    <row r="295" spans="1:7" ht="12.75" customHeight="1">
      <c r="A295" s="195"/>
      <c r="B295" s="321"/>
      <c r="C295" s="265">
        <v>4218</v>
      </c>
      <c r="D295" s="85" t="s">
        <v>217</v>
      </c>
      <c r="E295" s="322">
        <v>4662</v>
      </c>
      <c r="F295" s="316">
        <v>4305.02</v>
      </c>
      <c r="G295" s="264">
        <f t="shared" si="0"/>
        <v>92.34277134277136</v>
      </c>
    </row>
    <row r="296" spans="1:7" ht="12.75" customHeight="1">
      <c r="A296" s="195"/>
      <c r="B296" s="321"/>
      <c r="C296" s="265">
        <v>4219</v>
      </c>
      <c r="D296" s="85" t="s">
        <v>217</v>
      </c>
      <c r="E296" s="312">
        <v>1554</v>
      </c>
      <c r="F296" s="313">
        <v>1434.99</v>
      </c>
      <c r="G296" s="264">
        <f t="shared" si="0"/>
        <v>92.34169884169884</v>
      </c>
    </row>
    <row r="297" spans="1:7" ht="12.75" customHeight="1">
      <c r="A297" s="195"/>
      <c r="B297" s="321"/>
      <c r="C297" s="265">
        <v>4308</v>
      </c>
      <c r="D297" s="85" t="s">
        <v>209</v>
      </c>
      <c r="E297" s="312">
        <v>51097</v>
      </c>
      <c r="F297" s="313">
        <v>51066.83</v>
      </c>
      <c r="G297" s="264">
        <f t="shared" si="0"/>
        <v>99.94095543769693</v>
      </c>
    </row>
    <row r="298" spans="1:7" ht="12.75" customHeight="1">
      <c r="A298" s="195"/>
      <c r="B298" s="321"/>
      <c r="C298" s="265">
        <v>4309</v>
      </c>
      <c r="D298" s="85" t="s">
        <v>209</v>
      </c>
      <c r="E298" s="312">
        <v>17034</v>
      </c>
      <c r="F298" s="313">
        <v>17022.28</v>
      </c>
      <c r="G298" s="264">
        <f t="shared" si="0"/>
        <v>99.93119643066807</v>
      </c>
    </row>
    <row r="299" spans="1:7" ht="12.75" customHeight="1">
      <c r="A299" s="195"/>
      <c r="B299" s="321"/>
      <c r="C299" s="265">
        <v>4418</v>
      </c>
      <c r="D299" s="85" t="s">
        <v>222</v>
      </c>
      <c r="E299" s="312">
        <v>24036</v>
      </c>
      <c r="F299" s="313">
        <v>9900</v>
      </c>
      <c r="G299" s="264">
        <f t="shared" si="0"/>
        <v>41.18821767348976</v>
      </c>
    </row>
    <row r="300" spans="1:7" ht="12.75" customHeight="1">
      <c r="A300" s="195"/>
      <c r="B300" s="323"/>
      <c r="C300" s="179">
        <v>4419</v>
      </c>
      <c r="D300" s="57" t="s">
        <v>222</v>
      </c>
      <c r="E300" s="314">
        <v>8011</v>
      </c>
      <c r="F300" s="315">
        <v>3300</v>
      </c>
      <c r="G300" s="264">
        <f t="shared" si="0"/>
        <v>41.193359131194605</v>
      </c>
    </row>
    <row r="301" spans="1:7" ht="12.75" customHeight="1">
      <c r="A301" s="270"/>
      <c r="B301" s="175">
        <v>80145</v>
      </c>
      <c r="C301" s="258"/>
      <c r="D301" s="324" t="s">
        <v>271</v>
      </c>
      <c r="E301" s="271">
        <f>E302</f>
        <v>383</v>
      </c>
      <c r="F301" s="260">
        <f>F302</f>
        <v>382.2</v>
      </c>
      <c r="G301" s="178">
        <f t="shared" si="0"/>
        <v>99.7911227154047</v>
      </c>
    </row>
    <row r="302" spans="1:7" ht="12.75" customHeight="1">
      <c r="A302" s="270"/>
      <c r="B302" s="175"/>
      <c r="C302" s="189">
        <v>4170</v>
      </c>
      <c r="D302" s="100" t="s">
        <v>234</v>
      </c>
      <c r="E302" s="314">
        <v>383</v>
      </c>
      <c r="F302" s="325">
        <v>382.2</v>
      </c>
      <c r="G302" s="243">
        <f t="shared" si="0"/>
        <v>99.7911227154047</v>
      </c>
    </row>
    <row r="303" spans="1:7" ht="12.75" customHeight="1">
      <c r="A303" s="270"/>
      <c r="B303" s="237">
        <v>80146</v>
      </c>
      <c r="C303" s="208"/>
      <c r="D303" s="326" t="s">
        <v>272</v>
      </c>
      <c r="E303" s="296">
        <f>SUM(E304:E306)</f>
        <v>42470</v>
      </c>
      <c r="F303" s="297">
        <f>SUM(F304:F306)</f>
        <v>37188.97</v>
      </c>
      <c r="G303" s="178">
        <f t="shared" si="0"/>
        <v>87.56526960207205</v>
      </c>
    </row>
    <row r="304" spans="1:7" ht="12.75" customHeight="1">
      <c r="A304" s="270"/>
      <c r="B304" s="290"/>
      <c r="C304" s="199">
        <v>4170</v>
      </c>
      <c r="D304" s="92" t="s">
        <v>216</v>
      </c>
      <c r="E304" s="322">
        <v>200</v>
      </c>
      <c r="F304" s="316">
        <v>200</v>
      </c>
      <c r="G304" s="264">
        <f t="shared" si="0"/>
        <v>100</v>
      </c>
    </row>
    <row r="305" spans="1:7" ht="12.75" customHeight="1">
      <c r="A305" s="270"/>
      <c r="B305" s="284"/>
      <c r="C305" s="213">
        <v>4300</v>
      </c>
      <c r="D305" s="96" t="s">
        <v>209</v>
      </c>
      <c r="E305" s="312">
        <v>33630</v>
      </c>
      <c r="F305" s="313">
        <v>29824.37</v>
      </c>
      <c r="G305" s="264">
        <f t="shared" si="0"/>
        <v>88.6838239666964</v>
      </c>
    </row>
    <row r="306" spans="1:7" ht="12.75" customHeight="1">
      <c r="A306" s="327"/>
      <c r="B306" s="285"/>
      <c r="C306" s="215">
        <v>4410</v>
      </c>
      <c r="D306" s="100" t="s">
        <v>222</v>
      </c>
      <c r="E306" s="314">
        <v>8640</v>
      </c>
      <c r="F306" s="315">
        <v>7164.6</v>
      </c>
      <c r="G306" s="255">
        <f t="shared" si="0"/>
        <v>82.92361111111111</v>
      </c>
    </row>
    <row r="307" spans="1:7" ht="12.75" customHeight="1">
      <c r="A307" s="281"/>
      <c r="B307" s="428">
        <v>80195</v>
      </c>
      <c r="C307" s="13"/>
      <c r="D307" s="352" t="s">
        <v>256</v>
      </c>
      <c r="E307" s="244">
        <f>SUM(E308:E308)</f>
        <v>85279</v>
      </c>
      <c r="F307" s="238">
        <f>SUM(F308:F308)</f>
        <v>85279</v>
      </c>
      <c r="G307" s="178">
        <f t="shared" si="0"/>
        <v>100</v>
      </c>
    </row>
    <row r="308" spans="1:7" ht="12.75" customHeight="1">
      <c r="A308" s="327"/>
      <c r="B308" s="285"/>
      <c r="C308" s="189">
        <v>4440</v>
      </c>
      <c r="D308" s="57" t="s">
        <v>224</v>
      </c>
      <c r="E308" s="314">
        <v>85279</v>
      </c>
      <c r="F308" s="325">
        <v>85279</v>
      </c>
      <c r="G308" s="243">
        <f t="shared" si="0"/>
        <v>100</v>
      </c>
    </row>
    <row r="309" spans="1:7" ht="12.75" customHeight="1">
      <c r="A309" s="329">
        <v>803</v>
      </c>
      <c r="B309" s="8"/>
      <c r="C309" s="8"/>
      <c r="D309" s="330" t="s">
        <v>147</v>
      </c>
      <c r="E309" s="230">
        <f>E310</f>
        <v>79504</v>
      </c>
      <c r="F309" s="269">
        <f>F310</f>
        <v>78903.4</v>
      </c>
      <c r="G309" s="174">
        <f t="shared" si="0"/>
        <v>99.24456631112899</v>
      </c>
    </row>
    <row r="310" spans="1:7" ht="12.75" customHeight="1">
      <c r="A310" s="272"/>
      <c r="B310" s="187">
        <v>80309</v>
      </c>
      <c r="C310" s="187"/>
      <c r="D310" s="331" t="s">
        <v>149</v>
      </c>
      <c r="E310" s="296">
        <f>E311+E312</f>
        <v>79504</v>
      </c>
      <c r="F310" s="297">
        <f>F311+F312</f>
        <v>78903.4</v>
      </c>
      <c r="G310" s="178">
        <f aca="true" t="shared" si="1" ref="G310:G373">F310/E310*100</f>
        <v>99.24456631112899</v>
      </c>
    </row>
    <row r="311" spans="1:7" ht="12.75" customHeight="1">
      <c r="A311" s="272"/>
      <c r="B311" s="199"/>
      <c r="C311" s="206">
        <v>3218</v>
      </c>
      <c r="D311" s="92" t="s">
        <v>273</v>
      </c>
      <c r="E311" s="322">
        <v>59628</v>
      </c>
      <c r="F311" s="316">
        <v>59177.55</v>
      </c>
      <c r="G311" s="264">
        <f t="shared" si="1"/>
        <v>99.244566311129</v>
      </c>
    </row>
    <row r="312" spans="1:7" ht="12.75" customHeight="1">
      <c r="A312" s="327"/>
      <c r="B312" s="215"/>
      <c r="C312" s="215">
        <v>3219</v>
      </c>
      <c r="D312" s="100" t="s">
        <v>273</v>
      </c>
      <c r="E312" s="314">
        <v>19876</v>
      </c>
      <c r="F312" s="315">
        <v>19725.85</v>
      </c>
      <c r="G312" s="264">
        <f t="shared" si="1"/>
        <v>99.24456631112899</v>
      </c>
    </row>
    <row r="313" spans="1:7" ht="12.75" customHeight="1">
      <c r="A313" s="186">
        <v>851</v>
      </c>
      <c r="B313" s="10"/>
      <c r="C313" s="10"/>
      <c r="D313" s="330" t="s">
        <v>150</v>
      </c>
      <c r="E313" s="230">
        <f>SUM(E314,E317,E321,E323)</f>
        <v>3004263</v>
      </c>
      <c r="F313" s="269">
        <f>SUM(F314,F317,F321,F323)</f>
        <v>2523306.47</v>
      </c>
      <c r="G313" s="174">
        <f t="shared" si="1"/>
        <v>83.99086464800186</v>
      </c>
    </row>
    <row r="314" spans="1:7" ht="12.75" customHeight="1">
      <c r="A314" s="186"/>
      <c r="B314" s="196">
        <v>85111</v>
      </c>
      <c r="C314" s="196"/>
      <c r="D314" s="310" t="s">
        <v>152</v>
      </c>
      <c r="E314" s="303">
        <f>SUM(E315:E316)</f>
        <v>2104440</v>
      </c>
      <c r="F314" s="245">
        <f>SUM(F315:F316)</f>
        <v>1633480.54</v>
      </c>
      <c r="G314" s="178">
        <f t="shared" si="1"/>
        <v>77.62067533405562</v>
      </c>
    </row>
    <row r="315" spans="1:7" ht="36" customHeight="1">
      <c r="A315" s="332"/>
      <c r="B315" s="199"/>
      <c r="C315" s="214">
        <v>6220</v>
      </c>
      <c r="D315" s="92" t="s">
        <v>274</v>
      </c>
      <c r="E315" s="93">
        <v>1713184</v>
      </c>
      <c r="F315" s="292">
        <v>1482661.91</v>
      </c>
      <c r="G315" s="87">
        <f t="shared" si="1"/>
        <v>86.54423050880699</v>
      </c>
    </row>
    <row r="316" spans="1:7" ht="36" customHeight="1">
      <c r="A316" s="332"/>
      <c r="B316" s="215"/>
      <c r="C316" s="216">
        <v>6229</v>
      </c>
      <c r="D316" s="100" t="s">
        <v>274</v>
      </c>
      <c r="E316" s="101">
        <v>391256</v>
      </c>
      <c r="F316" s="295">
        <v>150818.63</v>
      </c>
      <c r="G316" s="87">
        <f t="shared" si="1"/>
        <v>38.54730151103114</v>
      </c>
    </row>
    <row r="317" spans="1:7" ht="12.75" customHeight="1">
      <c r="A317" s="195"/>
      <c r="B317" s="175">
        <v>85153</v>
      </c>
      <c r="C317" s="175"/>
      <c r="D317" s="158" t="s">
        <v>275</v>
      </c>
      <c r="E317" s="271">
        <f>SUM(E318:E320)</f>
        <v>5800</v>
      </c>
      <c r="F317" s="260">
        <f>SUM(F318:F320)</f>
        <v>5798.7</v>
      </c>
      <c r="G317" s="178">
        <f t="shared" si="1"/>
        <v>99.97758620689655</v>
      </c>
    </row>
    <row r="318" spans="1:7" ht="12.75" customHeight="1">
      <c r="A318" s="195"/>
      <c r="B318" s="196"/>
      <c r="C318" s="261">
        <v>4170</v>
      </c>
      <c r="D318" s="85" t="s">
        <v>234</v>
      </c>
      <c r="E318" s="312">
        <v>1800</v>
      </c>
      <c r="F318" s="316">
        <v>1800</v>
      </c>
      <c r="G318" s="264">
        <f t="shared" si="1"/>
        <v>100</v>
      </c>
    </row>
    <row r="319" spans="1:7" ht="12.75" customHeight="1">
      <c r="A319" s="193"/>
      <c r="B319" s="261"/>
      <c r="C319" s="261">
        <v>4210</v>
      </c>
      <c r="D319" s="85" t="s">
        <v>217</v>
      </c>
      <c r="E319" s="312">
        <v>1000</v>
      </c>
      <c r="F319" s="313">
        <v>998.7</v>
      </c>
      <c r="G319" s="264">
        <f t="shared" si="1"/>
        <v>99.87</v>
      </c>
    </row>
    <row r="320" spans="1:7" ht="12.75" customHeight="1">
      <c r="A320" s="193"/>
      <c r="B320" s="190"/>
      <c r="C320" s="190">
        <v>4300</v>
      </c>
      <c r="D320" s="57" t="s">
        <v>209</v>
      </c>
      <c r="E320" s="314">
        <v>3000</v>
      </c>
      <c r="F320" s="315">
        <v>3000</v>
      </c>
      <c r="G320" s="264">
        <f t="shared" si="1"/>
        <v>100</v>
      </c>
    </row>
    <row r="321" spans="1:7" ht="39.75" customHeight="1">
      <c r="A321" s="270"/>
      <c r="B321" s="184">
        <v>85156</v>
      </c>
      <c r="C321" s="175"/>
      <c r="D321" s="158" t="s">
        <v>202</v>
      </c>
      <c r="E321" s="38">
        <f>E322</f>
        <v>887526</v>
      </c>
      <c r="F321" s="105">
        <f>F322</f>
        <v>877530.3</v>
      </c>
      <c r="G321" s="27">
        <f t="shared" si="1"/>
        <v>98.87375693782494</v>
      </c>
    </row>
    <row r="322" spans="1:7" ht="12.75" customHeight="1">
      <c r="A322" s="195"/>
      <c r="B322" s="175"/>
      <c r="C322" s="190">
        <v>4130</v>
      </c>
      <c r="D322" s="100" t="s">
        <v>276</v>
      </c>
      <c r="E322" s="314">
        <v>887526</v>
      </c>
      <c r="F322" s="325">
        <v>877530.3</v>
      </c>
      <c r="G322" s="243">
        <f t="shared" si="1"/>
        <v>98.87375693782494</v>
      </c>
    </row>
    <row r="323" spans="1:7" ht="12.75" customHeight="1">
      <c r="A323" s="195"/>
      <c r="B323" s="196">
        <v>85195</v>
      </c>
      <c r="C323" s="196"/>
      <c r="D323" s="310" t="s">
        <v>256</v>
      </c>
      <c r="E323" s="303">
        <f>SUM(E324:E326)</f>
        <v>6497</v>
      </c>
      <c r="F323" s="245">
        <f>SUM(F324:F326)</f>
        <v>6496.93</v>
      </c>
      <c r="G323" s="178">
        <f t="shared" si="1"/>
        <v>99.99892257965215</v>
      </c>
    </row>
    <row r="324" spans="1:7" ht="24.75" customHeight="1">
      <c r="A324" s="195"/>
      <c r="B324" s="283"/>
      <c r="C324" s="214">
        <v>2820</v>
      </c>
      <c r="D324" s="92" t="s">
        <v>277</v>
      </c>
      <c r="E324" s="52">
        <v>5000</v>
      </c>
      <c r="F324" s="311">
        <v>5000</v>
      </c>
      <c r="G324" s="87">
        <f t="shared" si="1"/>
        <v>100</v>
      </c>
    </row>
    <row r="325" spans="1:7" ht="12.75" customHeight="1">
      <c r="A325" s="195"/>
      <c r="B325" s="284"/>
      <c r="C325" s="213">
        <v>4230</v>
      </c>
      <c r="D325" s="96" t="s">
        <v>255</v>
      </c>
      <c r="E325" s="312">
        <v>1000</v>
      </c>
      <c r="F325" s="313">
        <v>999.93</v>
      </c>
      <c r="G325" s="264">
        <f t="shared" si="1"/>
        <v>99.993</v>
      </c>
    </row>
    <row r="326" spans="1:7" ht="12.75" customHeight="1">
      <c r="A326" s="258"/>
      <c r="B326" s="285"/>
      <c r="C326" s="215">
        <v>4210</v>
      </c>
      <c r="D326" s="100" t="s">
        <v>217</v>
      </c>
      <c r="E326" s="314">
        <v>497</v>
      </c>
      <c r="F326" s="315">
        <v>497</v>
      </c>
      <c r="G326" s="264">
        <f t="shared" si="1"/>
        <v>100</v>
      </c>
    </row>
    <row r="327" spans="1:7" ht="12.75" customHeight="1">
      <c r="A327" s="329">
        <v>852</v>
      </c>
      <c r="B327" s="167"/>
      <c r="C327" s="167"/>
      <c r="D327" s="130" t="s">
        <v>203</v>
      </c>
      <c r="E327" s="333">
        <f>SUM(E328,E343,E360,E375,E381,E394)</f>
        <v>2701932</v>
      </c>
      <c r="F327" s="234">
        <f>SUM(F328,F343,F360,F375,F381,F394)</f>
        <v>2698787.54</v>
      </c>
      <c r="G327" s="174">
        <f t="shared" si="1"/>
        <v>99.88362179359066</v>
      </c>
    </row>
    <row r="328" spans="1:7" ht="12.75" customHeight="1">
      <c r="A328" s="193"/>
      <c r="B328" s="187">
        <v>85201</v>
      </c>
      <c r="C328" s="208"/>
      <c r="D328" s="326" t="s">
        <v>157</v>
      </c>
      <c r="E328" s="296">
        <f>SUM(E329:E342)</f>
        <v>408958</v>
      </c>
      <c r="F328" s="297">
        <f>SUM(F329:F342)</f>
        <v>408958.49000000005</v>
      </c>
      <c r="G328" s="212">
        <f t="shared" si="1"/>
        <v>100.00011981670491</v>
      </c>
    </row>
    <row r="329" spans="1:7" ht="36.75" customHeight="1">
      <c r="A329" s="213"/>
      <c r="B329" s="309"/>
      <c r="C329" s="200">
        <v>2320</v>
      </c>
      <c r="D329" s="51" t="s">
        <v>269</v>
      </c>
      <c r="E329" s="52">
        <v>255075</v>
      </c>
      <c r="F329" s="311">
        <v>255075.14</v>
      </c>
      <c r="G329" s="54">
        <f t="shared" si="1"/>
        <v>100.00005488581792</v>
      </c>
    </row>
    <row r="330" spans="1:7" ht="12.75" customHeight="1">
      <c r="A330" s="213"/>
      <c r="B330" s="213"/>
      <c r="C330" s="193">
        <v>3110</v>
      </c>
      <c r="D330" s="85" t="s">
        <v>278</v>
      </c>
      <c r="E330" s="312">
        <v>68371</v>
      </c>
      <c r="F330" s="313">
        <v>68371.19</v>
      </c>
      <c r="G330" s="264">
        <f t="shared" si="1"/>
        <v>100.00027789559903</v>
      </c>
    </row>
    <row r="331" spans="1:7" ht="12.75" customHeight="1">
      <c r="A331" s="213"/>
      <c r="B331" s="213"/>
      <c r="C331" s="193">
        <v>4010</v>
      </c>
      <c r="D331" s="85" t="s">
        <v>212</v>
      </c>
      <c r="E331" s="312">
        <v>46334</v>
      </c>
      <c r="F331" s="313">
        <v>46334.32</v>
      </c>
      <c r="G331" s="264">
        <f t="shared" si="1"/>
        <v>100.00069063754478</v>
      </c>
    </row>
    <row r="332" spans="1:7" ht="12.75" customHeight="1">
      <c r="A332" s="193"/>
      <c r="B332" s="193"/>
      <c r="C332" s="193">
        <v>4040</v>
      </c>
      <c r="D332" s="96" t="s">
        <v>213</v>
      </c>
      <c r="E332" s="312">
        <v>3774</v>
      </c>
      <c r="F332" s="313">
        <v>3774.1</v>
      </c>
      <c r="G332" s="264">
        <f t="shared" si="1"/>
        <v>100.00264970853206</v>
      </c>
    </row>
    <row r="333" spans="1:7" ht="12.75" customHeight="1">
      <c r="A333" s="213"/>
      <c r="B333" s="213"/>
      <c r="C333" s="193">
        <v>4110</v>
      </c>
      <c r="D333" s="85" t="s">
        <v>214</v>
      </c>
      <c r="E333" s="312">
        <v>9694</v>
      </c>
      <c r="F333" s="313">
        <v>9694.03</v>
      </c>
      <c r="G333" s="264">
        <f t="shared" si="1"/>
        <v>100.00030946977512</v>
      </c>
    </row>
    <row r="334" spans="1:7" ht="12.75" customHeight="1">
      <c r="A334" s="213"/>
      <c r="B334" s="213"/>
      <c r="C334" s="193">
        <v>4120</v>
      </c>
      <c r="D334" s="85" t="s">
        <v>215</v>
      </c>
      <c r="E334" s="312">
        <v>1291</v>
      </c>
      <c r="F334" s="313">
        <v>1290.74</v>
      </c>
      <c r="G334" s="264">
        <f t="shared" si="1"/>
        <v>99.97986057319908</v>
      </c>
    </row>
    <row r="335" spans="1:7" ht="12.75" customHeight="1">
      <c r="A335" s="193"/>
      <c r="B335" s="193"/>
      <c r="C335" s="193">
        <v>4170</v>
      </c>
      <c r="D335" s="96" t="s">
        <v>234</v>
      </c>
      <c r="E335" s="312">
        <v>1900</v>
      </c>
      <c r="F335" s="313">
        <v>1900</v>
      </c>
      <c r="G335" s="264">
        <f t="shared" si="1"/>
        <v>100</v>
      </c>
    </row>
    <row r="336" spans="1:7" ht="12.75" customHeight="1">
      <c r="A336" s="193"/>
      <c r="B336" s="193"/>
      <c r="C336" s="193">
        <v>4210</v>
      </c>
      <c r="D336" s="96" t="s">
        <v>217</v>
      </c>
      <c r="E336" s="312">
        <v>5932</v>
      </c>
      <c r="F336" s="313">
        <v>5931.9</v>
      </c>
      <c r="G336" s="264">
        <f t="shared" si="1"/>
        <v>99.99831422791638</v>
      </c>
    </row>
    <row r="337" spans="1:7" ht="12.75" customHeight="1">
      <c r="A337" s="213"/>
      <c r="B337" s="213"/>
      <c r="C337" s="193">
        <v>4230</v>
      </c>
      <c r="D337" s="85" t="s">
        <v>255</v>
      </c>
      <c r="E337" s="312">
        <v>521</v>
      </c>
      <c r="F337" s="313">
        <v>520.64</v>
      </c>
      <c r="G337" s="264">
        <f t="shared" si="1"/>
        <v>99.93090211132437</v>
      </c>
    </row>
    <row r="338" spans="1:7" ht="12.75" customHeight="1">
      <c r="A338" s="213"/>
      <c r="B338" s="213"/>
      <c r="C338" s="193">
        <v>4260</v>
      </c>
      <c r="D338" s="85" t="s">
        <v>218</v>
      </c>
      <c r="E338" s="312">
        <v>3088</v>
      </c>
      <c r="F338" s="313">
        <v>3087.47</v>
      </c>
      <c r="G338" s="264">
        <f t="shared" si="1"/>
        <v>99.98283678756475</v>
      </c>
    </row>
    <row r="339" spans="1:7" ht="12.75" customHeight="1">
      <c r="A339" s="213"/>
      <c r="B339" s="213"/>
      <c r="C339" s="193">
        <v>4270</v>
      </c>
      <c r="D339" s="85" t="s">
        <v>219</v>
      </c>
      <c r="E339" s="312">
        <v>339</v>
      </c>
      <c r="F339" s="313">
        <v>339.38</v>
      </c>
      <c r="G339" s="264">
        <f t="shared" si="1"/>
        <v>100.11209439528024</v>
      </c>
    </row>
    <row r="340" spans="1:7" ht="12.75" customHeight="1">
      <c r="A340" s="213"/>
      <c r="B340" s="213"/>
      <c r="C340" s="193">
        <v>4300</v>
      </c>
      <c r="D340" s="85" t="s">
        <v>209</v>
      </c>
      <c r="E340" s="312">
        <v>10364</v>
      </c>
      <c r="F340" s="313">
        <v>10364.58</v>
      </c>
      <c r="G340" s="264">
        <f t="shared" si="1"/>
        <v>100.00559629486685</v>
      </c>
    </row>
    <row r="341" spans="1:7" ht="12.75" customHeight="1">
      <c r="A341" s="240"/>
      <c r="B341" s="213"/>
      <c r="C341" s="193">
        <v>4430</v>
      </c>
      <c r="D341" s="85" t="s">
        <v>223</v>
      </c>
      <c r="E341" s="312">
        <v>143</v>
      </c>
      <c r="F341" s="313">
        <v>143</v>
      </c>
      <c r="G341" s="264">
        <f t="shared" si="1"/>
        <v>100</v>
      </c>
    </row>
    <row r="342" spans="1:7" ht="12.75" customHeight="1">
      <c r="A342" s="240"/>
      <c r="B342" s="213"/>
      <c r="C342" s="193">
        <v>4440</v>
      </c>
      <c r="D342" s="85" t="s">
        <v>224</v>
      </c>
      <c r="E342" s="312">
        <v>2132</v>
      </c>
      <c r="F342" s="315">
        <v>2132</v>
      </c>
      <c r="G342" s="255">
        <f t="shared" si="1"/>
        <v>100</v>
      </c>
    </row>
    <row r="343" spans="1:7" ht="12.75" customHeight="1">
      <c r="A343" s="195"/>
      <c r="B343" s="12">
        <v>85202</v>
      </c>
      <c r="C343" s="334"/>
      <c r="D343" s="335" t="s">
        <v>159</v>
      </c>
      <c r="E343" s="177">
        <f>SUM(E344:E359)</f>
        <v>642231</v>
      </c>
      <c r="F343" s="336">
        <f>SUM(F344:F359)</f>
        <v>641320.59</v>
      </c>
      <c r="G343" s="219">
        <f t="shared" si="1"/>
        <v>99.85824259495415</v>
      </c>
    </row>
    <row r="344" spans="1:7" ht="12.75" customHeight="1">
      <c r="A344" s="195"/>
      <c r="B344" s="337"/>
      <c r="C344" s="338">
        <v>4010</v>
      </c>
      <c r="D344" s="339" t="s">
        <v>212</v>
      </c>
      <c r="E344" s="340">
        <v>290845</v>
      </c>
      <c r="F344" s="316">
        <v>290611.85</v>
      </c>
      <c r="G344" s="264">
        <f t="shared" si="1"/>
        <v>99.91983702659492</v>
      </c>
    </row>
    <row r="345" spans="1:7" ht="12.75" customHeight="1">
      <c r="A345" s="195"/>
      <c r="B345" s="196"/>
      <c r="C345" s="261">
        <v>4040</v>
      </c>
      <c r="D345" s="85" t="s">
        <v>213</v>
      </c>
      <c r="E345" s="312">
        <v>22055</v>
      </c>
      <c r="F345" s="313">
        <v>22054.55</v>
      </c>
      <c r="G345" s="264">
        <f t="shared" si="1"/>
        <v>99.9979596463387</v>
      </c>
    </row>
    <row r="346" spans="1:7" ht="12.75" customHeight="1">
      <c r="A346" s="195"/>
      <c r="B346" s="196"/>
      <c r="C346" s="261">
        <v>4110</v>
      </c>
      <c r="D346" s="85" t="s">
        <v>214</v>
      </c>
      <c r="E346" s="312">
        <v>54628</v>
      </c>
      <c r="F346" s="313">
        <v>54493.06</v>
      </c>
      <c r="G346" s="264">
        <f t="shared" si="1"/>
        <v>99.75298381782235</v>
      </c>
    </row>
    <row r="347" spans="1:7" ht="12.75" customHeight="1">
      <c r="A347" s="195"/>
      <c r="B347" s="196"/>
      <c r="C347" s="261">
        <v>4120</v>
      </c>
      <c r="D347" s="85" t="s">
        <v>215</v>
      </c>
      <c r="E347" s="312">
        <v>7434</v>
      </c>
      <c r="F347" s="313">
        <v>7151.65</v>
      </c>
      <c r="G347" s="264">
        <f t="shared" si="1"/>
        <v>96.2019101425881</v>
      </c>
    </row>
    <row r="348" spans="1:7" ht="12.75" customHeight="1">
      <c r="A348" s="195"/>
      <c r="B348" s="196"/>
      <c r="C348" s="261">
        <v>4210</v>
      </c>
      <c r="D348" s="85" t="s">
        <v>217</v>
      </c>
      <c r="E348" s="312">
        <v>89775</v>
      </c>
      <c r="F348" s="313">
        <v>89514.89</v>
      </c>
      <c r="G348" s="264">
        <f t="shared" si="1"/>
        <v>99.71026455026455</v>
      </c>
    </row>
    <row r="349" spans="1:7" ht="12.75" customHeight="1">
      <c r="A349" s="195"/>
      <c r="B349" s="195"/>
      <c r="C349" s="193">
        <v>4220</v>
      </c>
      <c r="D349" s="96" t="s">
        <v>279</v>
      </c>
      <c r="E349" s="312">
        <v>64988</v>
      </c>
      <c r="F349" s="313">
        <v>64987.95</v>
      </c>
      <c r="G349" s="264">
        <f t="shared" si="1"/>
        <v>99.99992306271926</v>
      </c>
    </row>
    <row r="350" spans="1:7" ht="12.75" customHeight="1">
      <c r="A350" s="195"/>
      <c r="B350" s="196"/>
      <c r="C350" s="261">
        <v>4230</v>
      </c>
      <c r="D350" s="85" t="s">
        <v>255</v>
      </c>
      <c r="E350" s="312">
        <v>14876</v>
      </c>
      <c r="F350" s="313">
        <v>14876.45</v>
      </c>
      <c r="G350" s="264">
        <f t="shared" si="1"/>
        <v>100.00302500672224</v>
      </c>
    </row>
    <row r="351" spans="1:7" ht="12.75" customHeight="1">
      <c r="A351" s="195"/>
      <c r="B351" s="196"/>
      <c r="C351" s="261">
        <v>4260</v>
      </c>
      <c r="D351" s="85" t="s">
        <v>218</v>
      </c>
      <c r="E351" s="312">
        <v>35650</v>
      </c>
      <c r="F351" s="313">
        <v>35649.73</v>
      </c>
      <c r="G351" s="264">
        <f t="shared" si="1"/>
        <v>99.99924263674616</v>
      </c>
    </row>
    <row r="352" spans="1:7" ht="12.75" customHeight="1">
      <c r="A352" s="195"/>
      <c r="B352" s="196"/>
      <c r="C352" s="261">
        <v>4270</v>
      </c>
      <c r="D352" s="85" t="s">
        <v>219</v>
      </c>
      <c r="E352" s="312">
        <v>2563</v>
      </c>
      <c r="F352" s="313">
        <v>2563</v>
      </c>
      <c r="G352" s="264">
        <f t="shared" si="1"/>
        <v>100</v>
      </c>
    </row>
    <row r="353" spans="1:7" ht="12.75" customHeight="1">
      <c r="A353" s="195"/>
      <c r="B353" s="196"/>
      <c r="C353" s="261">
        <v>4280</v>
      </c>
      <c r="D353" s="85" t="s">
        <v>220</v>
      </c>
      <c r="E353" s="312">
        <v>951</v>
      </c>
      <c r="F353" s="313">
        <v>951</v>
      </c>
      <c r="G353" s="264">
        <f t="shared" si="1"/>
        <v>100</v>
      </c>
    </row>
    <row r="354" spans="1:7" ht="12.75" customHeight="1">
      <c r="A354" s="195"/>
      <c r="B354" s="196"/>
      <c r="C354" s="261">
        <v>4300</v>
      </c>
      <c r="D354" s="85" t="s">
        <v>209</v>
      </c>
      <c r="E354" s="312">
        <v>32191</v>
      </c>
      <c r="F354" s="313">
        <v>32191.31</v>
      </c>
      <c r="G354" s="264">
        <f t="shared" si="1"/>
        <v>100.00096300208132</v>
      </c>
    </row>
    <row r="355" spans="1:7" ht="12.75" customHeight="1">
      <c r="A355" s="258"/>
      <c r="B355" s="258"/>
      <c r="C355" s="189">
        <v>4410</v>
      </c>
      <c r="D355" s="100" t="s">
        <v>222</v>
      </c>
      <c r="E355" s="314">
        <v>88</v>
      </c>
      <c r="F355" s="315">
        <v>88</v>
      </c>
      <c r="G355" s="255">
        <f t="shared" si="1"/>
        <v>100</v>
      </c>
    </row>
    <row r="356" spans="1:7" ht="12.75" customHeight="1">
      <c r="A356" s="187"/>
      <c r="B356" s="187"/>
      <c r="C356" s="199">
        <v>4430</v>
      </c>
      <c r="D356" s="92" t="s">
        <v>223</v>
      </c>
      <c r="E356" s="248">
        <v>4839</v>
      </c>
      <c r="F356" s="249">
        <v>4839</v>
      </c>
      <c r="G356" s="250">
        <f t="shared" si="1"/>
        <v>100</v>
      </c>
    </row>
    <row r="357" spans="1:7" ht="12.75" customHeight="1">
      <c r="A357" s="195"/>
      <c r="B357" s="195"/>
      <c r="C357" s="213">
        <v>4440</v>
      </c>
      <c r="D357" s="96" t="s">
        <v>224</v>
      </c>
      <c r="E357" s="262">
        <v>14521</v>
      </c>
      <c r="F357" s="263">
        <v>14520.75</v>
      </c>
      <c r="G357" s="264">
        <f t="shared" si="1"/>
        <v>99.99827835548516</v>
      </c>
    </row>
    <row r="358" spans="1:7" ht="12.75" customHeight="1">
      <c r="A358" s="195"/>
      <c r="B358" s="195"/>
      <c r="C358" s="213">
        <v>4480</v>
      </c>
      <c r="D358" s="96" t="s">
        <v>225</v>
      </c>
      <c r="E358" s="262">
        <v>6559</v>
      </c>
      <c r="F358" s="263">
        <v>6559</v>
      </c>
      <c r="G358" s="264">
        <f t="shared" si="1"/>
        <v>100</v>
      </c>
    </row>
    <row r="359" spans="1:7" ht="12.75" customHeight="1">
      <c r="A359" s="195"/>
      <c r="B359" s="258"/>
      <c r="C359" s="216">
        <v>4520</v>
      </c>
      <c r="D359" s="100" t="s">
        <v>228</v>
      </c>
      <c r="E359" s="241">
        <v>268</v>
      </c>
      <c r="F359" s="254">
        <v>268.4</v>
      </c>
      <c r="G359" s="255">
        <f t="shared" si="1"/>
        <v>100.14925373134326</v>
      </c>
    </row>
    <row r="360" spans="1:7" ht="12.75" customHeight="1">
      <c r="A360" s="195"/>
      <c r="B360" s="196">
        <v>85203</v>
      </c>
      <c r="C360" s="261"/>
      <c r="D360" s="85" t="s">
        <v>280</v>
      </c>
      <c r="E360" s="312">
        <f>SUM(E361:E374)</f>
        <v>356500</v>
      </c>
      <c r="F360" s="287">
        <f>SUM(F361:F374)</f>
        <v>355106.81</v>
      </c>
      <c r="G360" s="219">
        <f t="shared" si="1"/>
        <v>99.6092033660589</v>
      </c>
    </row>
    <row r="361" spans="1:7" ht="12.75" customHeight="1">
      <c r="A361" s="195"/>
      <c r="B361" s="304"/>
      <c r="C361" s="199">
        <v>3020</v>
      </c>
      <c r="D361" s="92" t="s">
        <v>281</v>
      </c>
      <c r="E361" s="248">
        <v>55</v>
      </c>
      <c r="F361" s="249">
        <v>55.34</v>
      </c>
      <c r="G361" s="264">
        <f t="shared" si="1"/>
        <v>100.61818181818182</v>
      </c>
    </row>
    <row r="362" spans="1:7" ht="12.75" customHeight="1">
      <c r="A362" s="195"/>
      <c r="B362" s="290"/>
      <c r="C362" s="213">
        <v>4010</v>
      </c>
      <c r="D362" s="96" t="s">
        <v>282</v>
      </c>
      <c r="E362" s="262">
        <v>15275</v>
      </c>
      <c r="F362" s="263">
        <v>15275</v>
      </c>
      <c r="G362" s="264">
        <f t="shared" si="1"/>
        <v>100</v>
      </c>
    </row>
    <row r="363" spans="1:7" ht="12.75" customHeight="1">
      <c r="A363" s="195"/>
      <c r="B363" s="290"/>
      <c r="C363" s="213">
        <v>4110</v>
      </c>
      <c r="D363" s="96" t="s">
        <v>241</v>
      </c>
      <c r="E363" s="262">
        <v>2759</v>
      </c>
      <c r="F363" s="263">
        <v>2758.67</v>
      </c>
      <c r="G363" s="264">
        <f t="shared" si="1"/>
        <v>99.98803914461762</v>
      </c>
    </row>
    <row r="364" spans="1:7" ht="12.75" customHeight="1">
      <c r="A364" s="195"/>
      <c r="B364" s="290"/>
      <c r="C364" s="213">
        <v>4120</v>
      </c>
      <c r="D364" s="96" t="s">
        <v>242</v>
      </c>
      <c r="E364" s="262">
        <v>374</v>
      </c>
      <c r="F364" s="263">
        <v>374.27</v>
      </c>
      <c r="G364" s="264">
        <f t="shared" si="1"/>
        <v>100.07219251336899</v>
      </c>
    </row>
    <row r="365" spans="1:7" ht="12.75" customHeight="1">
      <c r="A365" s="195"/>
      <c r="B365" s="290"/>
      <c r="C365" s="213">
        <v>4170</v>
      </c>
      <c r="D365" s="96" t="s">
        <v>216</v>
      </c>
      <c r="E365" s="262">
        <v>3000</v>
      </c>
      <c r="F365" s="263">
        <v>3000</v>
      </c>
      <c r="G365" s="264">
        <f t="shared" si="1"/>
        <v>100</v>
      </c>
    </row>
    <row r="366" spans="1:7" ht="12.75" customHeight="1">
      <c r="A366" s="195"/>
      <c r="B366" s="290"/>
      <c r="C366" s="213">
        <v>4210</v>
      </c>
      <c r="D366" s="96" t="s">
        <v>243</v>
      </c>
      <c r="E366" s="262">
        <v>84713</v>
      </c>
      <c r="F366" s="263">
        <v>84662.14</v>
      </c>
      <c r="G366" s="264">
        <f t="shared" si="1"/>
        <v>99.93996198930506</v>
      </c>
    </row>
    <row r="367" spans="1:7" ht="12.75" customHeight="1">
      <c r="A367" s="195"/>
      <c r="B367" s="290"/>
      <c r="C367" s="213">
        <v>4220</v>
      </c>
      <c r="D367" s="96" t="s">
        <v>283</v>
      </c>
      <c r="E367" s="262">
        <v>2266</v>
      </c>
      <c r="F367" s="263">
        <v>2265.96</v>
      </c>
      <c r="G367" s="264">
        <f t="shared" si="1"/>
        <v>99.9982347749338</v>
      </c>
    </row>
    <row r="368" spans="1:7" ht="12.75" customHeight="1">
      <c r="A368" s="195"/>
      <c r="B368" s="290"/>
      <c r="C368" s="213">
        <v>4260</v>
      </c>
      <c r="D368" s="96" t="s">
        <v>284</v>
      </c>
      <c r="E368" s="262">
        <v>3935</v>
      </c>
      <c r="F368" s="263">
        <v>3934.28</v>
      </c>
      <c r="G368" s="264">
        <f t="shared" si="1"/>
        <v>99.98170266836087</v>
      </c>
    </row>
    <row r="369" spans="1:7" ht="12.75" customHeight="1">
      <c r="A369" s="195"/>
      <c r="B369" s="290"/>
      <c r="C369" s="213">
        <v>4270</v>
      </c>
      <c r="D369" s="96" t="s">
        <v>285</v>
      </c>
      <c r="E369" s="262">
        <v>118591</v>
      </c>
      <c r="F369" s="263">
        <v>118591.13</v>
      </c>
      <c r="G369" s="264">
        <f t="shared" si="1"/>
        <v>100.00010962046024</v>
      </c>
    </row>
    <row r="370" spans="1:7" ht="12.75" customHeight="1">
      <c r="A370" s="195"/>
      <c r="B370" s="290"/>
      <c r="C370" s="213">
        <v>4280</v>
      </c>
      <c r="D370" s="96" t="s">
        <v>286</v>
      </c>
      <c r="E370" s="262">
        <v>300</v>
      </c>
      <c r="F370" s="263">
        <v>300</v>
      </c>
      <c r="G370" s="264">
        <f t="shared" si="1"/>
        <v>100</v>
      </c>
    </row>
    <row r="371" spans="1:7" ht="12.75" customHeight="1">
      <c r="A371" s="195"/>
      <c r="B371" s="290"/>
      <c r="C371" s="213">
        <v>4300</v>
      </c>
      <c r="D371" s="96" t="s">
        <v>244</v>
      </c>
      <c r="E371" s="262">
        <v>3529</v>
      </c>
      <c r="F371" s="263">
        <v>3515.32</v>
      </c>
      <c r="G371" s="264">
        <f t="shared" si="1"/>
        <v>99.61235477472373</v>
      </c>
    </row>
    <row r="372" spans="1:7" ht="12.75" customHeight="1">
      <c r="A372" s="195"/>
      <c r="B372" s="290"/>
      <c r="C372" s="213">
        <v>4430</v>
      </c>
      <c r="D372" s="96" t="s">
        <v>287</v>
      </c>
      <c r="E372" s="262">
        <v>5000</v>
      </c>
      <c r="F372" s="263">
        <v>4534.5</v>
      </c>
      <c r="G372" s="264">
        <f t="shared" si="1"/>
        <v>90.69</v>
      </c>
    </row>
    <row r="373" spans="1:7" ht="12.75" customHeight="1">
      <c r="A373" s="195"/>
      <c r="B373" s="290"/>
      <c r="C373" s="213">
        <v>4440</v>
      </c>
      <c r="D373" s="96" t="s">
        <v>288</v>
      </c>
      <c r="E373" s="262">
        <v>703</v>
      </c>
      <c r="F373" s="263">
        <v>703</v>
      </c>
      <c r="G373" s="264">
        <f t="shared" si="1"/>
        <v>100</v>
      </c>
    </row>
    <row r="374" spans="1:7" ht="12.75" customHeight="1">
      <c r="A374" s="195"/>
      <c r="B374" s="328"/>
      <c r="C374" s="215">
        <v>6060</v>
      </c>
      <c r="D374" s="100" t="s">
        <v>289</v>
      </c>
      <c r="E374" s="241">
        <v>116000</v>
      </c>
      <c r="F374" s="254">
        <v>115137.2</v>
      </c>
      <c r="G374" s="264">
        <f aca="true" t="shared" si="2" ref="G374:G437">F374/E374*100</f>
        <v>99.25620689655173</v>
      </c>
    </row>
    <row r="375" spans="1:7" ht="12.75" customHeight="1">
      <c r="A375" s="270"/>
      <c r="B375" s="196">
        <v>85204</v>
      </c>
      <c r="C375" s="196"/>
      <c r="D375" s="310" t="s">
        <v>167</v>
      </c>
      <c r="E375" s="303">
        <f>SUM(E376:E380)</f>
        <v>984835</v>
      </c>
      <c r="F375" s="245">
        <f>SUM(F376:F380)</f>
        <v>984834.54</v>
      </c>
      <c r="G375" s="178">
        <f t="shared" si="2"/>
        <v>99.99995329166815</v>
      </c>
    </row>
    <row r="376" spans="1:7" ht="36.75" customHeight="1">
      <c r="A376" s="270"/>
      <c r="B376" s="283"/>
      <c r="C376" s="214">
        <v>2320</v>
      </c>
      <c r="D376" s="92" t="s">
        <v>269</v>
      </c>
      <c r="E376" s="52">
        <v>23436</v>
      </c>
      <c r="F376" s="311">
        <v>23436</v>
      </c>
      <c r="G376" s="87">
        <f t="shared" si="2"/>
        <v>100</v>
      </c>
    </row>
    <row r="377" spans="1:7" ht="12.75" customHeight="1">
      <c r="A377" s="195"/>
      <c r="B377" s="284"/>
      <c r="C377" s="213">
        <v>3110</v>
      </c>
      <c r="D377" s="96" t="s">
        <v>278</v>
      </c>
      <c r="E377" s="312">
        <v>877445</v>
      </c>
      <c r="F377" s="313">
        <v>877445</v>
      </c>
      <c r="G377" s="264">
        <f t="shared" si="2"/>
        <v>100</v>
      </c>
    </row>
    <row r="378" spans="1:7" ht="12.75" customHeight="1">
      <c r="A378" s="195"/>
      <c r="B378" s="284"/>
      <c r="C378" s="213">
        <v>4110</v>
      </c>
      <c r="D378" s="96" t="s">
        <v>214</v>
      </c>
      <c r="E378" s="312">
        <v>11499</v>
      </c>
      <c r="F378" s="313">
        <v>11499.36</v>
      </c>
      <c r="G378" s="264">
        <f t="shared" si="2"/>
        <v>100.003130707018</v>
      </c>
    </row>
    <row r="379" spans="1:7" ht="12.75" customHeight="1">
      <c r="A379" s="195"/>
      <c r="B379" s="284"/>
      <c r="C379" s="213">
        <v>4120</v>
      </c>
      <c r="D379" s="96" t="s">
        <v>215</v>
      </c>
      <c r="E379" s="312">
        <v>1733</v>
      </c>
      <c r="F379" s="313">
        <v>1732.68</v>
      </c>
      <c r="G379" s="264">
        <f t="shared" si="2"/>
        <v>99.98153491055972</v>
      </c>
    </row>
    <row r="380" spans="1:7" ht="12.75" customHeight="1">
      <c r="A380" s="195"/>
      <c r="B380" s="285"/>
      <c r="C380" s="215">
        <v>4170</v>
      </c>
      <c r="D380" s="100" t="s">
        <v>234</v>
      </c>
      <c r="E380" s="314">
        <v>70722</v>
      </c>
      <c r="F380" s="315">
        <v>70721.5</v>
      </c>
      <c r="G380" s="264">
        <f t="shared" si="2"/>
        <v>99.99929300641949</v>
      </c>
    </row>
    <row r="381" spans="1:7" ht="12.75" customHeight="1">
      <c r="A381" s="195"/>
      <c r="B381" s="196">
        <v>85218</v>
      </c>
      <c r="C381" s="196"/>
      <c r="D381" s="310" t="s">
        <v>170</v>
      </c>
      <c r="E381" s="303">
        <f>SUM(E382:E393)</f>
        <v>236925</v>
      </c>
      <c r="F381" s="245">
        <f>SUM(F382:F393)</f>
        <v>236117.82000000004</v>
      </c>
      <c r="G381" s="178">
        <f t="shared" si="2"/>
        <v>99.65930990819881</v>
      </c>
    </row>
    <row r="382" spans="1:7" ht="12.75" customHeight="1">
      <c r="A382" s="195"/>
      <c r="B382" s="283"/>
      <c r="C382" s="206">
        <v>3020</v>
      </c>
      <c r="D382" s="51" t="s">
        <v>211</v>
      </c>
      <c r="E382" s="322">
        <v>560</v>
      </c>
      <c r="F382" s="316">
        <v>560</v>
      </c>
      <c r="G382" s="264">
        <f t="shared" si="2"/>
        <v>100</v>
      </c>
    </row>
    <row r="383" spans="1:7" ht="12.75" customHeight="1">
      <c r="A383" s="195"/>
      <c r="B383" s="284"/>
      <c r="C383" s="193">
        <v>4010</v>
      </c>
      <c r="D383" s="85" t="s">
        <v>282</v>
      </c>
      <c r="E383" s="312">
        <v>164278</v>
      </c>
      <c r="F383" s="313">
        <v>164165.95</v>
      </c>
      <c r="G383" s="264">
        <f t="shared" si="2"/>
        <v>99.93179244938459</v>
      </c>
    </row>
    <row r="384" spans="1:7" ht="12.75" customHeight="1">
      <c r="A384" s="195"/>
      <c r="B384" s="284"/>
      <c r="C384" s="193">
        <v>4040</v>
      </c>
      <c r="D384" s="85" t="s">
        <v>213</v>
      </c>
      <c r="E384" s="312">
        <v>12293</v>
      </c>
      <c r="F384" s="313">
        <v>12292.7</v>
      </c>
      <c r="G384" s="264">
        <f t="shared" si="2"/>
        <v>99.99755958675671</v>
      </c>
    </row>
    <row r="385" spans="1:7" ht="12.75" customHeight="1">
      <c r="A385" s="195"/>
      <c r="B385" s="284"/>
      <c r="C385" s="193">
        <v>4110</v>
      </c>
      <c r="D385" s="85" t="s">
        <v>214</v>
      </c>
      <c r="E385" s="312">
        <v>22558</v>
      </c>
      <c r="F385" s="313">
        <v>21928.45</v>
      </c>
      <c r="G385" s="264">
        <f t="shared" si="2"/>
        <v>97.20919407748914</v>
      </c>
    </row>
    <row r="386" spans="1:7" ht="12.75" customHeight="1">
      <c r="A386" s="195"/>
      <c r="B386" s="284"/>
      <c r="C386" s="193">
        <v>4120</v>
      </c>
      <c r="D386" s="85" t="s">
        <v>215</v>
      </c>
      <c r="E386" s="312">
        <v>4367</v>
      </c>
      <c r="F386" s="313">
        <v>4303.17</v>
      </c>
      <c r="G386" s="264">
        <f t="shared" si="2"/>
        <v>98.53835585069842</v>
      </c>
    </row>
    <row r="387" spans="1:7" ht="12.75" customHeight="1">
      <c r="A387" s="195"/>
      <c r="B387" s="284"/>
      <c r="C387" s="193">
        <v>4210</v>
      </c>
      <c r="D387" s="85" t="s">
        <v>217</v>
      </c>
      <c r="E387" s="312">
        <v>7046</v>
      </c>
      <c r="F387" s="313">
        <v>7045.87</v>
      </c>
      <c r="G387" s="264">
        <f t="shared" si="2"/>
        <v>99.99815498154982</v>
      </c>
    </row>
    <row r="388" spans="1:7" ht="12.75" customHeight="1">
      <c r="A388" s="195"/>
      <c r="B388" s="284"/>
      <c r="C388" s="193">
        <v>4270</v>
      </c>
      <c r="D388" s="85" t="s">
        <v>219</v>
      </c>
      <c r="E388" s="312">
        <v>427</v>
      </c>
      <c r="F388" s="313">
        <v>427</v>
      </c>
      <c r="G388" s="264">
        <f t="shared" si="2"/>
        <v>100</v>
      </c>
    </row>
    <row r="389" spans="1:7" ht="12.75" customHeight="1">
      <c r="A389" s="195"/>
      <c r="B389" s="284"/>
      <c r="C389" s="193">
        <v>4280</v>
      </c>
      <c r="D389" s="85" t="s">
        <v>220</v>
      </c>
      <c r="E389" s="312">
        <v>290</v>
      </c>
      <c r="F389" s="313">
        <v>290</v>
      </c>
      <c r="G389" s="264">
        <f t="shared" si="2"/>
        <v>100</v>
      </c>
    </row>
    <row r="390" spans="1:7" ht="12.75" customHeight="1">
      <c r="A390" s="195"/>
      <c r="B390" s="284"/>
      <c r="C390" s="193">
        <v>4300</v>
      </c>
      <c r="D390" s="85" t="s">
        <v>209</v>
      </c>
      <c r="E390" s="312">
        <v>15524</v>
      </c>
      <c r="F390" s="313">
        <v>15523.28</v>
      </c>
      <c r="G390" s="264">
        <f t="shared" si="2"/>
        <v>99.99536202009793</v>
      </c>
    </row>
    <row r="391" spans="1:7" ht="12.75" customHeight="1">
      <c r="A391" s="195"/>
      <c r="B391" s="284"/>
      <c r="C391" s="193">
        <v>4410</v>
      </c>
      <c r="D391" s="85" t="s">
        <v>222</v>
      </c>
      <c r="E391" s="312">
        <v>1828</v>
      </c>
      <c r="F391" s="313">
        <v>1827.6</v>
      </c>
      <c r="G391" s="264">
        <f t="shared" si="2"/>
        <v>99.9781181619256</v>
      </c>
    </row>
    <row r="392" spans="1:7" ht="12.75" customHeight="1">
      <c r="A392" s="195"/>
      <c r="B392" s="284"/>
      <c r="C392" s="193">
        <v>4430</v>
      </c>
      <c r="D392" s="85" t="s">
        <v>223</v>
      </c>
      <c r="E392" s="312">
        <v>1971</v>
      </c>
      <c r="F392" s="313">
        <v>1971</v>
      </c>
      <c r="G392" s="264">
        <f t="shared" si="2"/>
        <v>100</v>
      </c>
    </row>
    <row r="393" spans="1:7" ht="12.75" customHeight="1">
      <c r="A393" s="195"/>
      <c r="B393" s="285"/>
      <c r="C393" s="189">
        <v>4440</v>
      </c>
      <c r="D393" s="57" t="s">
        <v>224</v>
      </c>
      <c r="E393" s="314">
        <v>5783</v>
      </c>
      <c r="F393" s="315">
        <v>5782.8</v>
      </c>
      <c r="G393" s="264">
        <f t="shared" si="2"/>
        <v>99.99654158741139</v>
      </c>
    </row>
    <row r="394" spans="1:7" ht="26.25" customHeight="1">
      <c r="A394" s="195"/>
      <c r="B394" s="184">
        <v>85220</v>
      </c>
      <c r="C394" s="175"/>
      <c r="D394" s="158" t="s">
        <v>290</v>
      </c>
      <c r="E394" s="38">
        <f>SUM(E395:E405)</f>
        <v>72483</v>
      </c>
      <c r="F394" s="105">
        <f>SUM(F395:F405)</f>
        <v>72449.29000000001</v>
      </c>
      <c r="G394" s="27">
        <f t="shared" si="2"/>
        <v>99.95349254307908</v>
      </c>
    </row>
    <row r="395" spans="1:7" ht="12.75" customHeight="1">
      <c r="A395" s="195"/>
      <c r="B395" s="341"/>
      <c r="C395" s="206">
        <v>3020</v>
      </c>
      <c r="D395" s="51" t="s">
        <v>248</v>
      </c>
      <c r="E395" s="52">
        <v>310</v>
      </c>
      <c r="F395" s="316">
        <v>310</v>
      </c>
      <c r="G395" s="264">
        <f t="shared" si="2"/>
        <v>100</v>
      </c>
    </row>
    <row r="396" spans="1:7" ht="12.75" customHeight="1">
      <c r="A396" s="195"/>
      <c r="B396" s="284"/>
      <c r="C396" s="193">
        <v>4010</v>
      </c>
      <c r="D396" s="85" t="s">
        <v>212</v>
      </c>
      <c r="E396" s="312">
        <v>48685</v>
      </c>
      <c r="F396" s="313">
        <v>48685.49</v>
      </c>
      <c r="G396" s="264">
        <f t="shared" si="2"/>
        <v>100.00100647016535</v>
      </c>
    </row>
    <row r="397" spans="1:7" ht="12.75" customHeight="1">
      <c r="A397" s="195"/>
      <c r="B397" s="261"/>
      <c r="C397" s="193">
        <v>4040</v>
      </c>
      <c r="D397" s="96" t="s">
        <v>213</v>
      </c>
      <c r="E397" s="312">
        <v>2800</v>
      </c>
      <c r="F397" s="313">
        <v>2800.4</v>
      </c>
      <c r="G397" s="264">
        <f t="shared" si="2"/>
        <v>100.01428571428572</v>
      </c>
    </row>
    <row r="398" spans="1:7" ht="12.75" customHeight="1">
      <c r="A398" s="195"/>
      <c r="B398" s="284"/>
      <c r="C398" s="193">
        <v>4110</v>
      </c>
      <c r="D398" s="85" t="s">
        <v>214</v>
      </c>
      <c r="E398" s="312">
        <v>8871</v>
      </c>
      <c r="F398" s="313">
        <v>8871</v>
      </c>
      <c r="G398" s="264">
        <f t="shared" si="2"/>
        <v>100</v>
      </c>
    </row>
    <row r="399" spans="1:7" ht="12.75" customHeight="1">
      <c r="A399" s="195"/>
      <c r="B399" s="284"/>
      <c r="C399" s="193">
        <v>4120</v>
      </c>
      <c r="D399" s="85" t="s">
        <v>215</v>
      </c>
      <c r="E399" s="312">
        <v>1238</v>
      </c>
      <c r="F399" s="313">
        <v>1238</v>
      </c>
      <c r="G399" s="264">
        <f t="shared" si="2"/>
        <v>100</v>
      </c>
    </row>
    <row r="400" spans="1:7" ht="12.75" customHeight="1">
      <c r="A400" s="195"/>
      <c r="B400" s="284"/>
      <c r="C400" s="193">
        <v>4170</v>
      </c>
      <c r="D400" s="85" t="s">
        <v>234</v>
      </c>
      <c r="E400" s="312">
        <v>1080</v>
      </c>
      <c r="F400" s="313">
        <v>1080</v>
      </c>
      <c r="G400" s="264">
        <f t="shared" si="2"/>
        <v>100</v>
      </c>
    </row>
    <row r="401" spans="1:7" ht="12.75" customHeight="1">
      <c r="A401" s="195"/>
      <c r="B401" s="261"/>
      <c r="C401" s="193">
        <v>4210</v>
      </c>
      <c r="D401" s="96" t="s">
        <v>217</v>
      </c>
      <c r="E401" s="312">
        <v>2600</v>
      </c>
      <c r="F401" s="313">
        <v>2600</v>
      </c>
      <c r="G401" s="264">
        <f t="shared" si="2"/>
        <v>100</v>
      </c>
    </row>
    <row r="402" spans="1:7" ht="12.75" customHeight="1">
      <c r="A402" s="195"/>
      <c r="B402" s="284"/>
      <c r="C402" s="193">
        <v>4280</v>
      </c>
      <c r="D402" s="85" t="s">
        <v>220</v>
      </c>
      <c r="E402" s="312">
        <v>140</v>
      </c>
      <c r="F402" s="313">
        <v>140</v>
      </c>
      <c r="G402" s="264">
        <f t="shared" si="2"/>
        <v>100</v>
      </c>
    </row>
    <row r="403" spans="1:7" ht="12.75" customHeight="1">
      <c r="A403" s="195"/>
      <c r="B403" s="284"/>
      <c r="C403" s="193">
        <v>4300</v>
      </c>
      <c r="D403" s="85" t="s">
        <v>209</v>
      </c>
      <c r="E403" s="312">
        <v>3488</v>
      </c>
      <c r="F403" s="313">
        <v>3487.6</v>
      </c>
      <c r="G403" s="264">
        <f t="shared" si="2"/>
        <v>99.98853211009174</v>
      </c>
    </row>
    <row r="404" spans="1:7" ht="12.75" customHeight="1">
      <c r="A404" s="195"/>
      <c r="B404" s="261"/>
      <c r="C404" s="193">
        <v>4410</v>
      </c>
      <c r="D404" s="96" t="s">
        <v>222</v>
      </c>
      <c r="E404" s="312">
        <v>405</v>
      </c>
      <c r="F404" s="313">
        <v>370.8</v>
      </c>
      <c r="G404" s="264">
        <f t="shared" si="2"/>
        <v>91.55555555555556</v>
      </c>
    </row>
    <row r="405" spans="1:7" ht="12.75" customHeight="1">
      <c r="A405" s="258"/>
      <c r="B405" s="284"/>
      <c r="C405" s="193">
        <v>4440</v>
      </c>
      <c r="D405" s="85" t="s">
        <v>224</v>
      </c>
      <c r="E405" s="312">
        <v>2866</v>
      </c>
      <c r="F405" s="315">
        <v>2866</v>
      </c>
      <c r="G405" s="264">
        <f t="shared" si="2"/>
        <v>100</v>
      </c>
    </row>
    <row r="406" spans="1:7" ht="12.75" customHeight="1">
      <c r="A406" s="191">
        <v>853</v>
      </c>
      <c r="B406" s="8"/>
      <c r="C406" s="8"/>
      <c r="D406" s="330" t="s">
        <v>174</v>
      </c>
      <c r="E406" s="230">
        <f>SUM(E407,E420,E426,E439)</f>
        <v>1006612</v>
      </c>
      <c r="F406" s="269">
        <f>SUM(F407,F420,F426,F439)</f>
        <v>1004834.8</v>
      </c>
      <c r="G406" s="174">
        <f t="shared" si="2"/>
        <v>99.8234473660159</v>
      </c>
    </row>
    <row r="407" spans="1:7" ht="12.75" customHeight="1">
      <c r="A407" s="187"/>
      <c r="B407" s="237">
        <v>85321</v>
      </c>
      <c r="C407" s="237"/>
      <c r="D407" s="132" t="s">
        <v>175</v>
      </c>
      <c r="E407" s="244">
        <f>SUM(E408:E419)</f>
        <v>92560</v>
      </c>
      <c r="F407" s="238">
        <f>SUM(F408:F419)</f>
        <v>92560</v>
      </c>
      <c r="G407" s="178">
        <f t="shared" si="2"/>
        <v>100</v>
      </c>
    </row>
    <row r="408" spans="1:7" ht="12.75" customHeight="1">
      <c r="A408" s="195"/>
      <c r="B408" s="196"/>
      <c r="C408" s="261">
        <v>3020</v>
      </c>
      <c r="D408" s="85" t="s">
        <v>248</v>
      </c>
      <c r="E408" s="312">
        <v>160</v>
      </c>
      <c r="F408" s="316">
        <v>160</v>
      </c>
      <c r="G408" s="264">
        <f t="shared" si="2"/>
        <v>100</v>
      </c>
    </row>
    <row r="409" spans="1:7" ht="12.75" customHeight="1">
      <c r="A409" s="327"/>
      <c r="B409" s="190"/>
      <c r="C409" s="190">
        <v>4010</v>
      </c>
      <c r="D409" s="57" t="s">
        <v>212</v>
      </c>
      <c r="E409" s="314">
        <v>39733</v>
      </c>
      <c r="F409" s="315">
        <v>39733</v>
      </c>
      <c r="G409" s="255">
        <f t="shared" si="2"/>
        <v>100</v>
      </c>
    </row>
    <row r="410" spans="1:7" ht="12.75" customHeight="1">
      <c r="A410" s="187"/>
      <c r="B410" s="283"/>
      <c r="C410" s="199">
        <v>4040</v>
      </c>
      <c r="D410" s="92" t="s">
        <v>213</v>
      </c>
      <c r="E410" s="248">
        <v>3363</v>
      </c>
      <c r="F410" s="249">
        <v>3363.3</v>
      </c>
      <c r="G410" s="250">
        <f t="shared" si="2"/>
        <v>100.00892060660125</v>
      </c>
    </row>
    <row r="411" spans="1:7" ht="14.25" customHeight="1">
      <c r="A411" s="195"/>
      <c r="B411" s="284"/>
      <c r="C411" s="213">
        <v>4110</v>
      </c>
      <c r="D411" s="96" t="s">
        <v>214</v>
      </c>
      <c r="E411" s="262">
        <v>7352</v>
      </c>
      <c r="F411" s="263">
        <v>7352</v>
      </c>
      <c r="G411" s="264">
        <f t="shared" si="2"/>
        <v>100</v>
      </c>
    </row>
    <row r="412" spans="1:7" ht="12.75" customHeight="1">
      <c r="A412" s="195"/>
      <c r="B412" s="284"/>
      <c r="C412" s="213">
        <v>4120</v>
      </c>
      <c r="D412" s="96" t="s">
        <v>215</v>
      </c>
      <c r="E412" s="262">
        <v>1024</v>
      </c>
      <c r="F412" s="263">
        <v>1024</v>
      </c>
      <c r="G412" s="264">
        <f t="shared" si="2"/>
        <v>100</v>
      </c>
    </row>
    <row r="413" spans="1:7" ht="12.75" customHeight="1">
      <c r="A413" s="195"/>
      <c r="B413" s="284"/>
      <c r="C413" s="213">
        <v>4170</v>
      </c>
      <c r="D413" s="96" t="s">
        <v>234</v>
      </c>
      <c r="E413" s="262">
        <v>17179</v>
      </c>
      <c r="F413" s="263">
        <v>17179</v>
      </c>
      <c r="G413" s="264">
        <f t="shared" si="2"/>
        <v>100</v>
      </c>
    </row>
    <row r="414" spans="1:7" ht="12.75" customHeight="1">
      <c r="A414" s="195"/>
      <c r="B414" s="284"/>
      <c r="C414" s="213">
        <v>4210</v>
      </c>
      <c r="D414" s="96" t="s">
        <v>217</v>
      </c>
      <c r="E414" s="262">
        <v>1980</v>
      </c>
      <c r="F414" s="263">
        <v>1979.73</v>
      </c>
      <c r="G414" s="264">
        <f t="shared" si="2"/>
        <v>99.98636363636363</v>
      </c>
    </row>
    <row r="415" spans="1:7" ht="12.75" customHeight="1">
      <c r="A415" s="195"/>
      <c r="B415" s="284"/>
      <c r="C415" s="213">
        <v>4260</v>
      </c>
      <c r="D415" s="96" t="s">
        <v>218</v>
      </c>
      <c r="E415" s="262">
        <v>9139</v>
      </c>
      <c r="F415" s="263">
        <v>9138.92</v>
      </c>
      <c r="G415" s="264">
        <f t="shared" si="2"/>
        <v>99.99912463070359</v>
      </c>
    </row>
    <row r="416" spans="1:7" ht="12.75" customHeight="1">
      <c r="A416" s="195"/>
      <c r="B416" s="284"/>
      <c r="C416" s="213">
        <v>4280</v>
      </c>
      <c r="D416" s="96" t="s">
        <v>220</v>
      </c>
      <c r="E416" s="262">
        <v>80</v>
      </c>
      <c r="F416" s="263">
        <v>80</v>
      </c>
      <c r="G416" s="264">
        <f t="shared" si="2"/>
        <v>100</v>
      </c>
    </row>
    <row r="417" spans="1:7" ht="12.75" customHeight="1">
      <c r="A417" s="195"/>
      <c r="B417" s="284"/>
      <c r="C417" s="213">
        <v>4300</v>
      </c>
      <c r="D417" s="96" t="s">
        <v>209</v>
      </c>
      <c r="E417" s="262">
        <v>9985</v>
      </c>
      <c r="F417" s="263">
        <v>9985</v>
      </c>
      <c r="G417" s="264">
        <f t="shared" si="2"/>
        <v>100</v>
      </c>
    </row>
    <row r="418" spans="1:7" ht="12.75" customHeight="1">
      <c r="A418" s="195"/>
      <c r="B418" s="284"/>
      <c r="C418" s="213">
        <v>4410</v>
      </c>
      <c r="D418" s="96" t="s">
        <v>222</v>
      </c>
      <c r="E418" s="262">
        <v>272</v>
      </c>
      <c r="F418" s="263">
        <v>272.3</v>
      </c>
      <c r="G418" s="264">
        <f t="shared" si="2"/>
        <v>100.11029411764707</v>
      </c>
    </row>
    <row r="419" spans="1:7" ht="12.75" customHeight="1">
      <c r="A419" s="195"/>
      <c r="B419" s="285"/>
      <c r="C419" s="215">
        <v>4440</v>
      </c>
      <c r="D419" s="100" t="s">
        <v>224</v>
      </c>
      <c r="E419" s="241">
        <v>2293</v>
      </c>
      <c r="F419" s="254">
        <v>2292.75</v>
      </c>
      <c r="G419" s="255">
        <f t="shared" si="2"/>
        <v>99.98909725250763</v>
      </c>
    </row>
    <row r="420" spans="1:7" ht="27.75" customHeight="1">
      <c r="A420" s="195"/>
      <c r="B420" s="196">
        <v>85324</v>
      </c>
      <c r="C420" s="196"/>
      <c r="D420" s="310" t="s">
        <v>177</v>
      </c>
      <c r="E420" s="25">
        <f>SUM(E421:E425)</f>
        <v>11519</v>
      </c>
      <c r="F420" s="151">
        <f>SUM(F421:F425)</f>
        <v>11449.29</v>
      </c>
      <c r="G420" s="61">
        <f t="shared" si="2"/>
        <v>99.39482593975171</v>
      </c>
    </row>
    <row r="421" spans="1:7" ht="12.75" customHeight="1">
      <c r="A421" s="195"/>
      <c r="B421" s="304"/>
      <c r="C421" s="199">
        <v>4110</v>
      </c>
      <c r="D421" s="92" t="s">
        <v>241</v>
      </c>
      <c r="E421" s="248">
        <v>349</v>
      </c>
      <c r="F421" s="249">
        <v>348.8</v>
      </c>
      <c r="G421" s="264">
        <f t="shared" si="2"/>
        <v>99.94269340974212</v>
      </c>
    </row>
    <row r="422" spans="1:7" ht="12.75" customHeight="1">
      <c r="A422" s="195"/>
      <c r="B422" s="290"/>
      <c r="C422" s="213">
        <v>4120</v>
      </c>
      <c r="D422" s="96" t="s">
        <v>242</v>
      </c>
      <c r="E422" s="262">
        <v>49</v>
      </c>
      <c r="F422" s="263">
        <v>49</v>
      </c>
      <c r="G422" s="264">
        <f t="shared" si="2"/>
        <v>100</v>
      </c>
    </row>
    <row r="423" spans="1:7" ht="12.75" customHeight="1">
      <c r="A423" s="195"/>
      <c r="B423" s="290"/>
      <c r="C423" s="213">
        <v>4170</v>
      </c>
      <c r="D423" s="96" t="s">
        <v>216</v>
      </c>
      <c r="E423" s="262">
        <v>2000</v>
      </c>
      <c r="F423" s="263">
        <v>2000</v>
      </c>
      <c r="G423" s="264">
        <f t="shared" si="2"/>
        <v>100</v>
      </c>
    </row>
    <row r="424" spans="1:7" ht="12.75" customHeight="1">
      <c r="A424" s="195"/>
      <c r="B424" s="284"/>
      <c r="C424" s="213">
        <v>4210</v>
      </c>
      <c r="D424" s="96" t="s">
        <v>217</v>
      </c>
      <c r="E424" s="262">
        <v>6743</v>
      </c>
      <c r="F424" s="263">
        <v>6673.79</v>
      </c>
      <c r="G424" s="264">
        <f t="shared" si="2"/>
        <v>98.97360225418953</v>
      </c>
    </row>
    <row r="425" spans="1:7" ht="12.75" customHeight="1">
      <c r="A425" s="195"/>
      <c r="B425" s="285"/>
      <c r="C425" s="215">
        <v>4300</v>
      </c>
      <c r="D425" s="100" t="s">
        <v>209</v>
      </c>
      <c r="E425" s="241">
        <v>2378</v>
      </c>
      <c r="F425" s="254">
        <v>2377.7</v>
      </c>
      <c r="G425" s="264">
        <f t="shared" si="2"/>
        <v>99.98738435660218</v>
      </c>
    </row>
    <row r="426" spans="1:7" ht="12.75" customHeight="1">
      <c r="A426" s="270"/>
      <c r="B426" s="196">
        <v>85333</v>
      </c>
      <c r="C426" s="196"/>
      <c r="D426" s="310" t="s">
        <v>179</v>
      </c>
      <c r="E426" s="303">
        <f>SUM(E427:E438)</f>
        <v>900939</v>
      </c>
      <c r="F426" s="245">
        <f>SUM(F427:F438)</f>
        <v>899231.51</v>
      </c>
      <c r="G426" s="178">
        <f t="shared" si="2"/>
        <v>99.81047662494353</v>
      </c>
    </row>
    <row r="427" spans="1:7" ht="12.75" customHeight="1">
      <c r="A427" s="195"/>
      <c r="B427" s="283"/>
      <c r="C427" s="199">
        <v>4010</v>
      </c>
      <c r="D427" s="92" t="s">
        <v>212</v>
      </c>
      <c r="E427" s="322">
        <v>641187</v>
      </c>
      <c r="F427" s="316">
        <v>639497.36</v>
      </c>
      <c r="G427" s="264">
        <f t="shared" si="2"/>
        <v>99.73648249262695</v>
      </c>
    </row>
    <row r="428" spans="1:7" ht="12.75" customHeight="1">
      <c r="A428" s="195"/>
      <c r="B428" s="284"/>
      <c r="C428" s="213">
        <v>4040</v>
      </c>
      <c r="D428" s="96" t="s">
        <v>213</v>
      </c>
      <c r="E428" s="312">
        <v>44050</v>
      </c>
      <c r="F428" s="313">
        <v>44050.39</v>
      </c>
      <c r="G428" s="264">
        <f t="shared" si="2"/>
        <v>100.00088535754823</v>
      </c>
    </row>
    <row r="429" spans="1:7" ht="12.75" customHeight="1">
      <c r="A429" s="195"/>
      <c r="B429" s="284"/>
      <c r="C429" s="213">
        <v>4110</v>
      </c>
      <c r="D429" s="96" t="s">
        <v>214</v>
      </c>
      <c r="E429" s="312">
        <v>113862</v>
      </c>
      <c r="F429" s="313">
        <v>113861.17</v>
      </c>
      <c r="G429" s="264">
        <f t="shared" si="2"/>
        <v>99.99927104740827</v>
      </c>
    </row>
    <row r="430" spans="1:7" ht="12.75" customHeight="1">
      <c r="A430" s="195"/>
      <c r="B430" s="284"/>
      <c r="C430" s="213">
        <v>4120</v>
      </c>
      <c r="D430" s="96" t="s">
        <v>215</v>
      </c>
      <c r="E430" s="312">
        <v>16158</v>
      </c>
      <c r="F430" s="313">
        <v>16157.62</v>
      </c>
      <c r="G430" s="264">
        <f t="shared" si="2"/>
        <v>99.99764822379008</v>
      </c>
    </row>
    <row r="431" spans="1:7" ht="12.75" customHeight="1">
      <c r="A431" s="195"/>
      <c r="B431" s="284"/>
      <c r="C431" s="213">
        <v>4210</v>
      </c>
      <c r="D431" s="96" t="s">
        <v>217</v>
      </c>
      <c r="E431" s="312">
        <v>4304</v>
      </c>
      <c r="F431" s="313">
        <v>4304</v>
      </c>
      <c r="G431" s="264">
        <f t="shared" si="2"/>
        <v>100</v>
      </c>
    </row>
    <row r="432" spans="1:7" ht="12.75" customHeight="1">
      <c r="A432" s="195"/>
      <c r="B432" s="284"/>
      <c r="C432" s="213">
        <v>4260</v>
      </c>
      <c r="D432" s="96" t="s">
        <v>218</v>
      </c>
      <c r="E432" s="312">
        <v>29857</v>
      </c>
      <c r="F432" s="313">
        <v>29856.9</v>
      </c>
      <c r="G432" s="264">
        <f t="shared" si="2"/>
        <v>99.99966507016781</v>
      </c>
    </row>
    <row r="433" spans="1:7" ht="12.75" customHeight="1">
      <c r="A433" s="195"/>
      <c r="B433" s="284"/>
      <c r="C433" s="213">
        <v>4300</v>
      </c>
      <c r="D433" s="96" t="s">
        <v>209</v>
      </c>
      <c r="E433" s="312">
        <v>9745</v>
      </c>
      <c r="F433" s="313">
        <v>9728.07</v>
      </c>
      <c r="G433" s="264">
        <f t="shared" si="2"/>
        <v>99.82626988199075</v>
      </c>
    </row>
    <row r="434" spans="1:7" ht="12.75" customHeight="1">
      <c r="A434" s="195"/>
      <c r="B434" s="284"/>
      <c r="C434" s="213">
        <v>4308</v>
      </c>
      <c r="D434" s="96" t="s">
        <v>209</v>
      </c>
      <c r="E434" s="312">
        <v>8174</v>
      </c>
      <c r="F434" s="313">
        <v>8174</v>
      </c>
      <c r="G434" s="264">
        <f t="shared" si="2"/>
        <v>100</v>
      </c>
    </row>
    <row r="435" spans="1:7" ht="12.75" customHeight="1">
      <c r="A435" s="195"/>
      <c r="B435" s="284"/>
      <c r="C435" s="213">
        <v>4410</v>
      </c>
      <c r="D435" s="96" t="s">
        <v>222</v>
      </c>
      <c r="E435" s="312">
        <v>2965</v>
      </c>
      <c r="F435" s="313">
        <v>2965</v>
      </c>
      <c r="G435" s="264">
        <f t="shared" si="2"/>
        <v>100</v>
      </c>
    </row>
    <row r="436" spans="1:7" ht="12.75" customHeight="1">
      <c r="A436" s="195"/>
      <c r="B436" s="284"/>
      <c r="C436" s="213">
        <v>4430</v>
      </c>
      <c r="D436" s="96" t="s">
        <v>223</v>
      </c>
      <c r="E436" s="312">
        <v>1359</v>
      </c>
      <c r="F436" s="313">
        <v>1359</v>
      </c>
      <c r="G436" s="264">
        <f t="shared" si="2"/>
        <v>100</v>
      </c>
    </row>
    <row r="437" spans="1:7" ht="12.75" customHeight="1">
      <c r="A437" s="195"/>
      <c r="B437" s="284"/>
      <c r="C437" s="213">
        <v>4440</v>
      </c>
      <c r="D437" s="96" t="s">
        <v>224</v>
      </c>
      <c r="E437" s="312">
        <v>26863</v>
      </c>
      <c r="F437" s="313">
        <v>26863</v>
      </c>
      <c r="G437" s="264">
        <f t="shared" si="2"/>
        <v>100</v>
      </c>
    </row>
    <row r="438" spans="1:7" ht="12.75" customHeight="1">
      <c r="A438" s="195"/>
      <c r="B438" s="285"/>
      <c r="C438" s="342">
        <v>4480</v>
      </c>
      <c r="D438" s="343" t="s">
        <v>225</v>
      </c>
      <c r="E438" s="344">
        <v>2415</v>
      </c>
      <c r="F438" s="315">
        <v>2415</v>
      </c>
      <c r="G438" s="264">
        <f aca="true" t="shared" si="3" ref="G438:G501">F438/E438*100</f>
        <v>100</v>
      </c>
    </row>
    <row r="439" spans="1:7" ht="12.75" customHeight="1">
      <c r="A439" s="195"/>
      <c r="B439" s="175">
        <v>85395</v>
      </c>
      <c r="C439" s="345"/>
      <c r="D439" s="346" t="s">
        <v>256</v>
      </c>
      <c r="E439" s="347">
        <v>1594</v>
      </c>
      <c r="F439" s="348">
        <v>1594</v>
      </c>
      <c r="G439" s="178">
        <f t="shared" si="3"/>
        <v>100</v>
      </c>
    </row>
    <row r="440" spans="1:7" ht="12.75" customHeight="1">
      <c r="A440" s="258"/>
      <c r="B440" s="190"/>
      <c r="C440" s="349">
        <v>4440</v>
      </c>
      <c r="D440" s="350" t="s">
        <v>224</v>
      </c>
      <c r="E440" s="344">
        <v>1594</v>
      </c>
      <c r="F440" s="325">
        <v>1594</v>
      </c>
      <c r="G440" s="264">
        <f t="shared" si="3"/>
        <v>100</v>
      </c>
    </row>
    <row r="441" spans="1:7" ht="14.25" customHeight="1">
      <c r="A441" s="191">
        <v>854</v>
      </c>
      <c r="B441" s="10"/>
      <c r="C441" s="167"/>
      <c r="D441" s="130" t="s">
        <v>182</v>
      </c>
      <c r="E441" s="333">
        <f>SUM(E442,E450,E469,E474,E490,E502,E508,E511)</f>
        <v>3015121</v>
      </c>
      <c r="F441" s="234">
        <f>SUM(F442,F450,F469,F474,F490,F502,F508,F511)</f>
        <v>2932843.7600000002</v>
      </c>
      <c r="G441" s="174">
        <f t="shared" si="3"/>
        <v>97.2711794982689</v>
      </c>
    </row>
    <row r="442" spans="1:7" ht="12.75" customHeight="1">
      <c r="A442" s="281"/>
      <c r="B442" s="196">
        <v>85401</v>
      </c>
      <c r="C442" s="196"/>
      <c r="D442" s="310" t="s">
        <v>291</v>
      </c>
      <c r="E442" s="303">
        <f>SUM(E443:E449)</f>
        <v>219470</v>
      </c>
      <c r="F442" s="245">
        <f>SUM(F443:F449)</f>
        <v>216087.03999999998</v>
      </c>
      <c r="G442" s="178">
        <f t="shared" si="3"/>
        <v>98.458577482116</v>
      </c>
    </row>
    <row r="443" spans="1:7" ht="12.75" customHeight="1">
      <c r="A443" s="195"/>
      <c r="B443" s="283"/>
      <c r="C443" s="206">
        <v>3020</v>
      </c>
      <c r="D443" s="51" t="s">
        <v>211</v>
      </c>
      <c r="E443" s="322">
        <v>4856</v>
      </c>
      <c r="F443" s="316">
        <v>4671.05</v>
      </c>
      <c r="G443" s="264">
        <f t="shared" si="3"/>
        <v>96.19130971993411</v>
      </c>
    </row>
    <row r="444" spans="1:7" ht="12.75" customHeight="1">
      <c r="A444" s="195"/>
      <c r="B444" s="284"/>
      <c r="C444" s="193">
        <v>4010</v>
      </c>
      <c r="D444" s="85" t="s">
        <v>212</v>
      </c>
      <c r="E444" s="312">
        <v>159505</v>
      </c>
      <c r="F444" s="313">
        <v>157555.75</v>
      </c>
      <c r="G444" s="264">
        <f t="shared" si="3"/>
        <v>98.77793799567411</v>
      </c>
    </row>
    <row r="445" spans="1:7" ht="12.75" customHeight="1">
      <c r="A445" s="195"/>
      <c r="B445" s="284"/>
      <c r="C445" s="193">
        <v>4040</v>
      </c>
      <c r="D445" s="85" t="s">
        <v>213</v>
      </c>
      <c r="E445" s="312">
        <v>10677</v>
      </c>
      <c r="F445" s="313">
        <v>10606.31</v>
      </c>
      <c r="G445" s="264">
        <f t="shared" si="3"/>
        <v>99.33792263744498</v>
      </c>
    </row>
    <row r="446" spans="1:7" ht="12.75" customHeight="1">
      <c r="A446" s="195"/>
      <c r="B446" s="284"/>
      <c r="C446" s="193">
        <v>4110</v>
      </c>
      <c r="D446" s="85" t="s">
        <v>214</v>
      </c>
      <c r="E446" s="312">
        <v>30679</v>
      </c>
      <c r="F446" s="313">
        <v>29538.38</v>
      </c>
      <c r="G446" s="264">
        <f t="shared" si="3"/>
        <v>96.28208220606929</v>
      </c>
    </row>
    <row r="447" spans="1:7" ht="12.75" customHeight="1">
      <c r="A447" s="195"/>
      <c r="B447" s="284"/>
      <c r="C447" s="193">
        <v>4120</v>
      </c>
      <c r="D447" s="85" t="s">
        <v>215</v>
      </c>
      <c r="E447" s="312">
        <v>4029</v>
      </c>
      <c r="F447" s="313">
        <v>3991.55</v>
      </c>
      <c r="G447" s="264">
        <f t="shared" si="3"/>
        <v>99.0704889550757</v>
      </c>
    </row>
    <row r="448" spans="1:7" ht="12.75" customHeight="1">
      <c r="A448" s="195"/>
      <c r="B448" s="284"/>
      <c r="C448" s="193">
        <v>4210</v>
      </c>
      <c r="D448" s="85" t="s">
        <v>217</v>
      </c>
      <c r="E448" s="312">
        <v>450</v>
      </c>
      <c r="F448" s="313">
        <v>450</v>
      </c>
      <c r="G448" s="264">
        <f t="shared" si="3"/>
        <v>100</v>
      </c>
    </row>
    <row r="449" spans="1:7" ht="12.75" customHeight="1">
      <c r="A449" s="195"/>
      <c r="B449" s="285"/>
      <c r="C449" s="189">
        <v>4440</v>
      </c>
      <c r="D449" s="57" t="s">
        <v>224</v>
      </c>
      <c r="E449" s="314">
        <v>9274</v>
      </c>
      <c r="F449" s="315">
        <v>9274</v>
      </c>
      <c r="G449" s="264">
        <f t="shared" si="3"/>
        <v>100</v>
      </c>
    </row>
    <row r="450" spans="1:7" ht="12.75" customHeight="1">
      <c r="A450" s="270"/>
      <c r="B450" s="175">
        <v>85403</v>
      </c>
      <c r="C450" s="175"/>
      <c r="D450" s="158" t="s">
        <v>184</v>
      </c>
      <c r="E450" s="271">
        <f>SUM(E451:E468)</f>
        <v>1444988</v>
      </c>
      <c r="F450" s="260">
        <f>SUM(F451:F468)</f>
        <v>1443999.0899999999</v>
      </c>
      <c r="G450" s="178">
        <f t="shared" si="3"/>
        <v>99.9315627534623</v>
      </c>
    </row>
    <row r="451" spans="1:7" ht="12.75" customHeight="1">
      <c r="A451" s="195"/>
      <c r="B451" s="261"/>
      <c r="C451" s="261">
        <v>3020</v>
      </c>
      <c r="D451" s="85" t="s">
        <v>211</v>
      </c>
      <c r="E451" s="312">
        <v>747</v>
      </c>
      <c r="F451" s="316">
        <v>747</v>
      </c>
      <c r="G451" s="264">
        <f t="shared" si="3"/>
        <v>100</v>
      </c>
    </row>
    <row r="452" spans="1:7" ht="12.75" customHeight="1">
      <c r="A452" s="195"/>
      <c r="B452" s="261"/>
      <c r="C452" s="261">
        <v>4010</v>
      </c>
      <c r="D452" s="85" t="s">
        <v>212</v>
      </c>
      <c r="E452" s="312">
        <v>922639</v>
      </c>
      <c r="F452" s="313">
        <v>922532.21</v>
      </c>
      <c r="G452" s="264">
        <f t="shared" si="3"/>
        <v>99.98842559224138</v>
      </c>
    </row>
    <row r="453" spans="1:7" ht="12.75" customHeight="1">
      <c r="A453" s="195"/>
      <c r="B453" s="261"/>
      <c r="C453" s="261">
        <v>4040</v>
      </c>
      <c r="D453" s="85" t="s">
        <v>213</v>
      </c>
      <c r="E453" s="312">
        <v>71117</v>
      </c>
      <c r="F453" s="313">
        <v>70343.01</v>
      </c>
      <c r="G453" s="264">
        <f t="shared" si="3"/>
        <v>98.91166669010222</v>
      </c>
    </row>
    <row r="454" spans="1:7" ht="12.75" customHeight="1">
      <c r="A454" s="195"/>
      <c r="B454" s="261"/>
      <c r="C454" s="261">
        <v>4110</v>
      </c>
      <c r="D454" s="85" t="s">
        <v>214</v>
      </c>
      <c r="E454" s="312">
        <v>166477</v>
      </c>
      <c r="F454" s="313">
        <v>166476.44</v>
      </c>
      <c r="G454" s="264">
        <f t="shared" si="3"/>
        <v>99.99966361719636</v>
      </c>
    </row>
    <row r="455" spans="1:7" ht="12.75" customHeight="1">
      <c r="A455" s="195"/>
      <c r="B455" s="261"/>
      <c r="C455" s="261">
        <v>4120</v>
      </c>
      <c r="D455" s="85" t="s">
        <v>215</v>
      </c>
      <c r="E455" s="312">
        <v>23167</v>
      </c>
      <c r="F455" s="313">
        <v>23166.47</v>
      </c>
      <c r="G455" s="264">
        <f t="shared" si="3"/>
        <v>99.99771226313291</v>
      </c>
    </row>
    <row r="456" spans="1:7" ht="12.75" customHeight="1">
      <c r="A456" s="195"/>
      <c r="B456" s="261"/>
      <c r="C456" s="261">
        <v>4170</v>
      </c>
      <c r="D456" s="85" t="s">
        <v>234</v>
      </c>
      <c r="E456" s="312">
        <v>320</v>
      </c>
      <c r="F456" s="313">
        <v>320</v>
      </c>
      <c r="G456" s="264">
        <f t="shared" si="3"/>
        <v>100</v>
      </c>
    </row>
    <row r="457" spans="1:7" ht="12.75" customHeight="1">
      <c r="A457" s="195"/>
      <c r="B457" s="261"/>
      <c r="C457" s="261">
        <v>4210</v>
      </c>
      <c r="D457" s="85" t="s">
        <v>217</v>
      </c>
      <c r="E457" s="312">
        <v>85990</v>
      </c>
      <c r="F457" s="313">
        <v>85990</v>
      </c>
      <c r="G457" s="264">
        <f t="shared" si="3"/>
        <v>100</v>
      </c>
    </row>
    <row r="458" spans="1:7" ht="12.75" customHeight="1">
      <c r="A458" s="195"/>
      <c r="B458" s="261"/>
      <c r="C458" s="261">
        <v>4220</v>
      </c>
      <c r="D458" s="85" t="s">
        <v>279</v>
      </c>
      <c r="E458" s="312">
        <v>43000</v>
      </c>
      <c r="F458" s="313">
        <v>42974.85</v>
      </c>
      <c r="G458" s="264">
        <f t="shared" si="3"/>
        <v>99.94151162790698</v>
      </c>
    </row>
    <row r="459" spans="1:7" ht="12.75" customHeight="1">
      <c r="A459" s="195"/>
      <c r="B459" s="261"/>
      <c r="C459" s="193">
        <v>4230</v>
      </c>
      <c r="D459" s="96" t="s">
        <v>255</v>
      </c>
      <c r="E459" s="312">
        <v>2000</v>
      </c>
      <c r="F459" s="313">
        <v>1999.9</v>
      </c>
      <c r="G459" s="264">
        <f t="shared" si="3"/>
        <v>99.995</v>
      </c>
    </row>
    <row r="460" spans="1:7" ht="12.75" customHeight="1">
      <c r="A460" s="195"/>
      <c r="B460" s="261"/>
      <c r="C460" s="261">
        <v>4240</v>
      </c>
      <c r="D460" s="85" t="s">
        <v>263</v>
      </c>
      <c r="E460" s="312">
        <v>1000</v>
      </c>
      <c r="F460" s="313">
        <v>1000</v>
      </c>
      <c r="G460" s="264">
        <f t="shared" si="3"/>
        <v>100</v>
      </c>
    </row>
    <row r="461" spans="1:7" ht="12.75" customHeight="1">
      <c r="A461" s="195"/>
      <c r="B461" s="261"/>
      <c r="C461" s="261">
        <v>4260</v>
      </c>
      <c r="D461" s="85" t="s">
        <v>218</v>
      </c>
      <c r="E461" s="312">
        <v>62600</v>
      </c>
      <c r="F461" s="313">
        <v>62600</v>
      </c>
      <c r="G461" s="264">
        <f t="shared" si="3"/>
        <v>100</v>
      </c>
    </row>
    <row r="462" spans="1:7" ht="12.75" customHeight="1">
      <c r="A462" s="195"/>
      <c r="B462" s="261"/>
      <c r="C462" s="261">
        <v>4280</v>
      </c>
      <c r="D462" s="85" t="s">
        <v>220</v>
      </c>
      <c r="E462" s="312">
        <v>660</v>
      </c>
      <c r="F462" s="313">
        <v>660</v>
      </c>
      <c r="G462" s="264">
        <f t="shared" si="3"/>
        <v>100</v>
      </c>
    </row>
    <row r="463" spans="1:7" ht="12.75" customHeight="1">
      <c r="A463" s="195"/>
      <c r="B463" s="261"/>
      <c r="C463" s="193">
        <v>4300</v>
      </c>
      <c r="D463" s="96" t="s">
        <v>209</v>
      </c>
      <c r="E463" s="312">
        <v>14239</v>
      </c>
      <c r="F463" s="313">
        <v>14238.9</v>
      </c>
      <c r="G463" s="264">
        <f t="shared" si="3"/>
        <v>99.99929770349041</v>
      </c>
    </row>
    <row r="464" spans="1:7" ht="12.75" customHeight="1">
      <c r="A464" s="195"/>
      <c r="B464" s="261"/>
      <c r="C464" s="261">
        <v>4350</v>
      </c>
      <c r="D464" s="85" t="s">
        <v>221</v>
      </c>
      <c r="E464" s="312">
        <v>1300</v>
      </c>
      <c r="F464" s="313">
        <v>1241.11</v>
      </c>
      <c r="G464" s="264">
        <f t="shared" si="3"/>
        <v>95.46999999999998</v>
      </c>
    </row>
    <row r="465" spans="1:7" ht="12.75" customHeight="1">
      <c r="A465" s="258"/>
      <c r="B465" s="190"/>
      <c r="C465" s="190">
        <v>4410</v>
      </c>
      <c r="D465" s="57" t="s">
        <v>222</v>
      </c>
      <c r="E465" s="314">
        <v>920</v>
      </c>
      <c r="F465" s="315">
        <v>899.4</v>
      </c>
      <c r="G465" s="255">
        <f t="shared" si="3"/>
        <v>97.76086956521739</v>
      </c>
    </row>
    <row r="466" spans="1:7" ht="12.75" customHeight="1">
      <c r="A466" s="187"/>
      <c r="B466" s="283"/>
      <c r="C466" s="199">
        <v>4430</v>
      </c>
      <c r="D466" s="92" t="s">
        <v>223</v>
      </c>
      <c r="E466" s="248">
        <v>4147</v>
      </c>
      <c r="F466" s="249">
        <v>4147</v>
      </c>
      <c r="G466" s="250">
        <f t="shared" si="3"/>
        <v>100</v>
      </c>
    </row>
    <row r="467" spans="1:7" ht="12.75" customHeight="1">
      <c r="A467" s="195"/>
      <c r="B467" s="284"/>
      <c r="C467" s="213">
        <v>4440</v>
      </c>
      <c r="D467" s="96" t="s">
        <v>224</v>
      </c>
      <c r="E467" s="262">
        <v>44420</v>
      </c>
      <c r="F467" s="263">
        <v>44420</v>
      </c>
      <c r="G467" s="264">
        <f t="shared" si="3"/>
        <v>100</v>
      </c>
    </row>
    <row r="468" spans="1:7" ht="12.75" customHeight="1">
      <c r="A468" s="195"/>
      <c r="B468" s="285"/>
      <c r="C468" s="215">
        <v>4520</v>
      </c>
      <c r="D468" s="100" t="s">
        <v>228</v>
      </c>
      <c r="E468" s="241">
        <v>245</v>
      </c>
      <c r="F468" s="254">
        <v>242.8</v>
      </c>
      <c r="G468" s="255">
        <f t="shared" si="3"/>
        <v>99.10204081632654</v>
      </c>
    </row>
    <row r="469" spans="1:7" ht="12.75" customHeight="1">
      <c r="A469" s="195"/>
      <c r="B469" s="175">
        <v>85404</v>
      </c>
      <c r="C469" s="258"/>
      <c r="D469" s="324" t="s">
        <v>292</v>
      </c>
      <c r="E469" s="271">
        <f>SUM(E470:E473)</f>
        <v>19138</v>
      </c>
      <c r="F469" s="260">
        <f>SUM(F470:F473)</f>
        <v>19133.53</v>
      </c>
      <c r="G469" s="219">
        <f t="shared" si="3"/>
        <v>99.97664332741142</v>
      </c>
    </row>
    <row r="470" spans="1:7" ht="12.75" customHeight="1">
      <c r="A470" s="195"/>
      <c r="B470" s="286"/>
      <c r="C470" s="261">
        <v>4010</v>
      </c>
      <c r="D470" s="85" t="s">
        <v>212</v>
      </c>
      <c r="E470" s="322">
        <v>15463</v>
      </c>
      <c r="F470" s="316">
        <v>15463</v>
      </c>
      <c r="G470" s="264">
        <f t="shared" si="3"/>
        <v>100</v>
      </c>
    </row>
    <row r="471" spans="1:7" ht="12.75" customHeight="1">
      <c r="A471" s="195"/>
      <c r="B471" s="261"/>
      <c r="C471" s="261">
        <v>4110</v>
      </c>
      <c r="D471" s="85" t="s">
        <v>214</v>
      </c>
      <c r="E471" s="312">
        <v>2797</v>
      </c>
      <c r="F471" s="313">
        <v>2797</v>
      </c>
      <c r="G471" s="264">
        <f t="shared" si="3"/>
        <v>100</v>
      </c>
    </row>
    <row r="472" spans="1:7" ht="12.75" customHeight="1">
      <c r="A472" s="195"/>
      <c r="B472" s="261"/>
      <c r="C472" s="261">
        <v>4120</v>
      </c>
      <c r="D472" s="85" t="s">
        <v>215</v>
      </c>
      <c r="E472" s="312">
        <v>378</v>
      </c>
      <c r="F472" s="313">
        <v>378</v>
      </c>
      <c r="G472" s="264">
        <f t="shared" si="3"/>
        <v>100</v>
      </c>
    </row>
    <row r="473" spans="1:7" ht="12.75" customHeight="1">
      <c r="A473" s="195"/>
      <c r="B473" s="190"/>
      <c r="C473" s="261">
        <v>4240</v>
      </c>
      <c r="D473" s="85" t="s">
        <v>293</v>
      </c>
      <c r="E473" s="314">
        <v>500</v>
      </c>
      <c r="F473" s="315">
        <v>495.53</v>
      </c>
      <c r="G473" s="264">
        <f t="shared" si="3"/>
        <v>99.106</v>
      </c>
    </row>
    <row r="474" spans="1:7" ht="26.25" customHeight="1">
      <c r="A474" s="270"/>
      <c r="B474" s="320">
        <v>85406</v>
      </c>
      <c r="C474" s="187"/>
      <c r="D474" s="326" t="s">
        <v>187</v>
      </c>
      <c r="E474" s="25">
        <f>SUM(E475:E489)</f>
        <v>334203</v>
      </c>
      <c r="F474" s="151">
        <f>SUM(F475:F489)</f>
        <v>330416.32999999996</v>
      </c>
      <c r="G474" s="27">
        <f t="shared" si="3"/>
        <v>98.86695511410728</v>
      </c>
    </row>
    <row r="475" spans="1:7" ht="12.75" customHeight="1">
      <c r="A475" s="195"/>
      <c r="B475" s="304"/>
      <c r="C475" s="214">
        <v>3020</v>
      </c>
      <c r="D475" s="92" t="s">
        <v>211</v>
      </c>
      <c r="E475" s="351">
        <v>205</v>
      </c>
      <c r="F475" s="249">
        <v>0</v>
      </c>
      <c r="G475" s="264">
        <f t="shared" si="3"/>
        <v>0</v>
      </c>
    </row>
    <row r="476" spans="1:7" ht="12.75" customHeight="1">
      <c r="A476" s="195"/>
      <c r="B476" s="290"/>
      <c r="C476" s="213">
        <v>4010</v>
      </c>
      <c r="D476" s="96" t="s">
        <v>212</v>
      </c>
      <c r="E476" s="262">
        <v>223134</v>
      </c>
      <c r="F476" s="263">
        <v>220894.43</v>
      </c>
      <c r="G476" s="264">
        <f t="shared" si="3"/>
        <v>98.99631163336828</v>
      </c>
    </row>
    <row r="477" spans="1:7" ht="12.75" customHeight="1">
      <c r="A477" s="195"/>
      <c r="B477" s="290"/>
      <c r="C477" s="213">
        <v>4040</v>
      </c>
      <c r="D477" s="96" t="s">
        <v>213</v>
      </c>
      <c r="E477" s="262">
        <v>16177</v>
      </c>
      <c r="F477" s="263">
        <v>16176.25</v>
      </c>
      <c r="G477" s="264">
        <f t="shared" si="3"/>
        <v>99.99536378809421</v>
      </c>
    </row>
    <row r="478" spans="1:7" ht="12.75" customHeight="1">
      <c r="A478" s="195"/>
      <c r="B478" s="290"/>
      <c r="C478" s="213">
        <v>4110</v>
      </c>
      <c r="D478" s="96" t="s">
        <v>214</v>
      </c>
      <c r="E478" s="262">
        <v>41173</v>
      </c>
      <c r="F478" s="263">
        <v>40630.56</v>
      </c>
      <c r="G478" s="264">
        <f t="shared" si="3"/>
        <v>98.68253467077939</v>
      </c>
    </row>
    <row r="479" spans="1:7" ht="12.75" customHeight="1">
      <c r="A479" s="195"/>
      <c r="B479" s="290"/>
      <c r="C479" s="213">
        <v>4120</v>
      </c>
      <c r="D479" s="96" t="s">
        <v>215</v>
      </c>
      <c r="E479" s="262">
        <v>5816</v>
      </c>
      <c r="F479" s="263">
        <v>5553.36</v>
      </c>
      <c r="G479" s="264">
        <f t="shared" si="3"/>
        <v>95.48418156808802</v>
      </c>
    </row>
    <row r="480" spans="1:7" ht="12.75" customHeight="1">
      <c r="A480" s="195"/>
      <c r="B480" s="290"/>
      <c r="C480" s="213">
        <v>4170</v>
      </c>
      <c r="D480" s="96" t="s">
        <v>234</v>
      </c>
      <c r="E480" s="262">
        <v>5040</v>
      </c>
      <c r="F480" s="263">
        <v>5040</v>
      </c>
      <c r="G480" s="264">
        <f t="shared" si="3"/>
        <v>100</v>
      </c>
    </row>
    <row r="481" spans="1:7" ht="12.75" customHeight="1">
      <c r="A481" s="195"/>
      <c r="B481" s="290"/>
      <c r="C481" s="213">
        <v>4210</v>
      </c>
      <c r="D481" s="96" t="s">
        <v>217</v>
      </c>
      <c r="E481" s="262">
        <v>4034</v>
      </c>
      <c r="F481" s="263">
        <v>4005.84</v>
      </c>
      <c r="G481" s="264">
        <f t="shared" si="3"/>
        <v>99.30193356470005</v>
      </c>
    </row>
    <row r="482" spans="1:7" ht="12.75" customHeight="1">
      <c r="A482" s="195"/>
      <c r="B482" s="290"/>
      <c r="C482" s="213">
        <v>4240</v>
      </c>
      <c r="D482" s="96" t="s">
        <v>263</v>
      </c>
      <c r="E482" s="262">
        <v>1100</v>
      </c>
      <c r="F482" s="263">
        <v>1073.35</v>
      </c>
      <c r="G482" s="264">
        <f t="shared" si="3"/>
        <v>97.57727272727273</v>
      </c>
    </row>
    <row r="483" spans="1:7" ht="12.75" customHeight="1">
      <c r="A483" s="195"/>
      <c r="B483" s="290"/>
      <c r="C483" s="213">
        <v>4260</v>
      </c>
      <c r="D483" s="96" t="s">
        <v>218</v>
      </c>
      <c r="E483" s="262">
        <v>11660</v>
      </c>
      <c r="F483" s="263">
        <v>11243.24</v>
      </c>
      <c r="G483" s="264">
        <f t="shared" si="3"/>
        <v>96.42572898799314</v>
      </c>
    </row>
    <row r="484" spans="1:7" ht="12.75" customHeight="1">
      <c r="A484" s="195"/>
      <c r="B484" s="290"/>
      <c r="C484" s="213">
        <v>4270</v>
      </c>
      <c r="D484" s="96" t="s">
        <v>219</v>
      </c>
      <c r="E484" s="262">
        <v>4110</v>
      </c>
      <c r="F484" s="263">
        <v>4108.41</v>
      </c>
      <c r="G484" s="264">
        <f t="shared" si="3"/>
        <v>99.96131386861313</v>
      </c>
    </row>
    <row r="485" spans="1:7" ht="12.75" customHeight="1">
      <c r="A485" s="195"/>
      <c r="B485" s="290"/>
      <c r="C485" s="213">
        <v>4280</v>
      </c>
      <c r="D485" s="96" t="s">
        <v>220</v>
      </c>
      <c r="E485" s="262">
        <v>520</v>
      </c>
      <c r="F485" s="263">
        <v>520</v>
      </c>
      <c r="G485" s="264">
        <f t="shared" si="3"/>
        <v>100</v>
      </c>
    </row>
    <row r="486" spans="1:7" ht="12.75" customHeight="1">
      <c r="A486" s="195"/>
      <c r="B486" s="290"/>
      <c r="C486" s="213">
        <v>4300</v>
      </c>
      <c r="D486" s="96" t="s">
        <v>209</v>
      </c>
      <c r="E486" s="262">
        <v>3289</v>
      </c>
      <c r="F486" s="263">
        <v>3284.19</v>
      </c>
      <c r="G486" s="264">
        <f t="shared" si="3"/>
        <v>99.85375494071145</v>
      </c>
    </row>
    <row r="487" spans="1:7" ht="12.75" customHeight="1">
      <c r="A487" s="195"/>
      <c r="B487" s="290"/>
      <c r="C487" s="213">
        <v>4410</v>
      </c>
      <c r="D487" s="96" t="s">
        <v>222</v>
      </c>
      <c r="E487" s="262">
        <v>600</v>
      </c>
      <c r="F487" s="263">
        <v>541.7</v>
      </c>
      <c r="G487" s="264">
        <f t="shared" si="3"/>
        <v>90.28333333333333</v>
      </c>
    </row>
    <row r="488" spans="1:7" ht="12.75" customHeight="1">
      <c r="A488" s="195"/>
      <c r="B488" s="290"/>
      <c r="C488" s="213">
        <v>4430</v>
      </c>
      <c r="D488" s="96" t="s">
        <v>223</v>
      </c>
      <c r="E488" s="262">
        <v>659</v>
      </c>
      <c r="F488" s="263">
        <v>659</v>
      </c>
      <c r="G488" s="264">
        <f t="shared" si="3"/>
        <v>100</v>
      </c>
    </row>
    <row r="489" spans="1:7" ht="12.75" customHeight="1">
      <c r="A489" s="195"/>
      <c r="B489" s="328"/>
      <c r="C489" s="215">
        <v>4440</v>
      </c>
      <c r="D489" s="100" t="s">
        <v>224</v>
      </c>
      <c r="E489" s="241">
        <v>16686</v>
      </c>
      <c r="F489" s="254">
        <v>16686</v>
      </c>
      <c r="G489" s="264">
        <f t="shared" si="3"/>
        <v>100</v>
      </c>
    </row>
    <row r="490" spans="1:7" ht="12.75" customHeight="1">
      <c r="A490" s="270"/>
      <c r="B490" s="175">
        <v>85410</v>
      </c>
      <c r="C490" s="175"/>
      <c r="D490" s="158" t="s">
        <v>189</v>
      </c>
      <c r="E490" s="271">
        <f>SUM(E491:E501)</f>
        <v>368501</v>
      </c>
      <c r="F490" s="260">
        <f>SUM(F491:F501)</f>
        <v>365645.55000000005</v>
      </c>
      <c r="G490" s="178">
        <f t="shared" si="3"/>
        <v>99.22511743523086</v>
      </c>
    </row>
    <row r="491" spans="1:7" ht="12.75" customHeight="1">
      <c r="A491" s="195"/>
      <c r="B491" s="283"/>
      <c r="C491" s="206">
        <v>3020</v>
      </c>
      <c r="D491" s="51" t="s">
        <v>211</v>
      </c>
      <c r="E491" s="322">
        <v>85</v>
      </c>
      <c r="F491" s="316">
        <v>27</v>
      </c>
      <c r="G491" s="264">
        <f t="shared" si="3"/>
        <v>31.76470588235294</v>
      </c>
    </row>
    <row r="492" spans="1:7" ht="12.75" customHeight="1">
      <c r="A492" s="195"/>
      <c r="B492" s="284"/>
      <c r="C492" s="193">
        <v>4010</v>
      </c>
      <c r="D492" s="85" t="s">
        <v>212</v>
      </c>
      <c r="E492" s="312">
        <v>194397</v>
      </c>
      <c r="F492" s="313">
        <v>194364.45</v>
      </c>
      <c r="G492" s="264">
        <f t="shared" si="3"/>
        <v>99.98325591444312</v>
      </c>
    </row>
    <row r="493" spans="1:7" ht="12.75" customHeight="1">
      <c r="A493" s="195"/>
      <c r="B493" s="284"/>
      <c r="C493" s="193">
        <v>4040</v>
      </c>
      <c r="D493" s="85" t="s">
        <v>213</v>
      </c>
      <c r="E493" s="312">
        <v>13144</v>
      </c>
      <c r="F493" s="313">
        <v>13082.2</v>
      </c>
      <c r="G493" s="264">
        <f t="shared" si="3"/>
        <v>99.52982349360926</v>
      </c>
    </row>
    <row r="494" spans="1:7" ht="12.75" customHeight="1">
      <c r="A494" s="195"/>
      <c r="B494" s="284"/>
      <c r="C494" s="193">
        <v>4110</v>
      </c>
      <c r="D494" s="85" t="s">
        <v>214</v>
      </c>
      <c r="E494" s="312">
        <v>34657</v>
      </c>
      <c r="F494" s="313">
        <v>34656.02</v>
      </c>
      <c r="G494" s="264">
        <f t="shared" si="3"/>
        <v>99.99717228842657</v>
      </c>
    </row>
    <row r="495" spans="1:7" ht="14.25" customHeight="1">
      <c r="A495" s="195"/>
      <c r="B495" s="284"/>
      <c r="C495" s="193">
        <v>4120</v>
      </c>
      <c r="D495" s="85" t="s">
        <v>215</v>
      </c>
      <c r="E495" s="312">
        <v>4780</v>
      </c>
      <c r="F495" s="313">
        <v>4779.92</v>
      </c>
      <c r="G495" s="264">
        <f t="shared" si="3"/>
        <v>99.99832635983263</v>
      </c>
    </row>
    <row r="496" spans="1:7" ht="12.75" customHeight="1">
      <c r="A496" s="195"/>
      <c r="B496" s="284"/>
      <c r="C496" s="193">
        <v>4210</v>
      </c>
      <c r="D496" s="85" t="s">
        <v>217</v>
      </c>
      <c r="E496" s="312">
        <v>62343</v>
      </c>
      <c r="F496" s="313">
        <v>62342.9</v>
      </c>
      <c r="G496" s="264">
        <f t="shared" si="3"/>
        <v>99.99983959706785</v>
      </c>
    </row>
    <row r="497" spans="1:7" ht="12.75" customHeight="1">
      <c r="A497" s="195"/>
      <c r="B497" s="284"/>
      <c r="C497" s="193">
        <v>4230</v>
      </c>
      <c r="D497" s="85" t="s">
        <v>255</v>
      </c>
      <c r="E497" s="312">
        <v>200</v>
      </c>
      <c r="F497" s="313">
        <v>199.02</v>
      </c>
      <c r="G497" s="264">
        <f t="shared" si="3"/>
        <v>99.51</v>
      </c>
    </row>
    <row r="498" spans="1:7" ht="12.75" customHeight="1">
      <c r="A498" s="195"/>
      <c r="B498" s="284"/>
      <c r="C498" s="193">
        <v>4260</v>
      </c>
      <c r="D498" s="85" t="s">
        <v>218</v>
      </c>
      <c r="E498" s="312">
        <v>39135</v>
      </c>
      <c r="F498" s="313">
        <v>38952.51</v>
      </c>
      <c r="G498" s="264">
        <f t="shared" si="3"/>
        <v>99.53369106937524</v>
      </c>
    </row>
    <row r="499" spans="1:7" ht="12.75" customHeight="1">
      <c r="A499" s="195"/>
      <c r="B499" s="284"/>
      <c r="C499" s="193">
        <v>4270</v>
      </c>
      <c r="D499" s="85" t="s">
        <v>219</v>
      </c>
      <c r="E499" s="312">
        <v>6500</v>
      </c>
      <c r="F499" s="313">
        <v>3988.6</v>
      </c>
      <c r="G499" s="264">
        <f t="shared" si="3"/>
        <v>61.36307692307692</v>
      </c>
    </row>
    <row r="500" spans="1:7" ht="12.75" customHeight="1">
      <c r="A500" s="195"/>
      <c r="B500" s="284"/>
      <c r="C500" s="193">
        <v>4300</v>
      </c>
      <c r="D500" s="85" t="s">
        <v>209</v>
      </c>
      <c r="E500" s="312">
        <v>3700</v>
      </c>
      <c r="F500" s="313">
        <v>3692.93</v>
      </c>
      <c r="G500" s="264">
        <f t="shared" si="3"/>
        <v>99.8089189189189</v>
      </c>
    </row>
    <row r="501" spans="1:7" ht="12.75" customHeight="1">
      <c r="A501" s="195"/>
      <c r="B501" s="285"/>
      <c r="C501" s="189">
        <v>4440</v>
      </c>
      <c r="D501" s="57" t="s">
        <v>224</v>
      </c>
      <c r="E501" s="314">
        <v>9560</v>
      </c>
      <c r="F501" s="315">
        <v>9560</v>
      </c>
      <c r="G501" s="264">
        <f t="shared" si="3"/>
        <v>100</v>
      </c>
    </row>
    <row r="502" spans="1:7" ht="12.75" customHeight="1">
      <c r="A502" s="195"/>
      <c r="B502" s="237">
        <v>85415</v>
      </c>
      <c r="C502" s="13"/>
      <c r="D502" s="352" t="s">
        <v>191</v>
      </c>
      <c r="E502" s="244">
        <f>SUM(E503:E507)</f>
        <v>592850</v>
      </c>
      <c r="F502" s="238">
        <f>SUM(F503:F507)</f>
        <v>521625.62000000005</v>
      </c>
      <c r="G502" s="178">
        <f aca="true" t="shared" si="4" ref="G502:G528">F502/E502*100</f>
        <v>87.98610441089653</v>
      </c>
    </row>
    <row r="503" spans="1:7" ht="12.75" customHeight="1">
      <c r="A503" s="195"/>
      <c r="B503" s="304"/>
      <c r="C503" s="206">
        <v>3240</v>
      </c>
      <c r="D503" s="96" t="s">
        <v>294</v>
      </c>
      <c r="E503" s="322">
        <v>19600</v>
      </c>
      <c r="F503" s="316">
        <v>19585.26</v>
      </c>
      <c r="G503" s="264">
        <f t="shared" si="4"/>
        <v>99.92479591836734</v>
      </c>
    </row>
    <row r="504" spans="1:7" ht="12.75" customHeight="1">
      <c r="A504" s="195"/>
      <c r="B504" s="284"/>
      <c r="C504" s="193">
        <v>3248</v>
      </c>
      <c r="D504" s="96" t="s">
        <v>295</v>
      </c>
      <c r="E504" s="312">
        <v>388181</v>
      </c>
      <c r="F504" s="313">
        <v>339731.25</v>
      </c>
      <c r="G504" s="264">
        <f t="shared" si="4"/>
        <v>87.5187734587731</v>
      </c>
    </row>
    <row r="505" spans="1:7" ht="12.75" customHeight="1">
      <c r="A505" s="195"/>
      <c r="B505" s="284"/>
      <c r="C505" s="193">
        <v>3249</v>
      </c>
      <c r="D505" s="85" t="s">
        <v>295</v>
      </c>
      <c r="E505" s="312">
        <v>182569</v>
      </c>
      <c r="F505" s="313">
        <v>159821.66</v>
      </c>
      <c r="G505" s="264">
        <f t="shared" si="4"/>
        <v>87.54041485684864</v>
      </c>
    </row>
    <row r="506" spans="1:7" ht="12.75" customHeight="1">
      <c r="A506" s="195"/>
      <c r="B506" s="261"/>
      <c r="C506" s="261">
        <v>4218</v>
      </c>
      <c r="D506" s="85" t="s">
        <v>217</v>
      </c>
      <c r="E506" s="312">
        <v>1701</v>
      </c>
      <c r="F506" s="313">
        <v>1692.71</v>
      </c>
      <c r="G506" s="264">
        <f t="shared" si="4"/>
        <v>99.51263962375073</v>
      </c>
    </row>
    <row r="507" spans="1:7" ht="12.75" customHeight="1">
      <c r="A507" s="195"/>
      <c r="B507" s="190"/>
      <c r="C507" s="190">
        <v>4219</v>
      </c>
      <c r="D507" s="57" t="s">
        <v>217</v>
      </c>
      <c r="E507" s="314">
        <v>799</v>
      </c>
      <c r="F507" s="315">
        <v>794.74</v>
      </c>
      <c r="G507" s="264">
        <f t="shared" si="4"/>
        <v>99.46683354192741</v>
      </c>
    </row>
    <row r="508" spans="1:7" ht="12.75" customHeight="1">
      <c r="A508" s="195"/>
      <c r="B508" s="196">
        <v>85446</v>
      </c>
      <c r="C508" s="196"/>
      <c r="D508" s="310" t="s">
        <v>272</v>
      </c>
      <c r="E508" s="303">
        <f>SUM(E509:E510)</f>
        <v>17640</v>
      </c>
      <c r="F508" s="245">
        <f>SUM(F509:F510)</f>
        <v>17605.6</v>
      </c>
      <c r="G508" s="178">
        <f t="shared" si="4"/>
        <v>99.8049886621315</v>
      </c>
    </row>
    <row r="509" spans="1:7" ht="12.75" customHeight="1">
      <c r="A509" s="195"/>
      <c r="B509" s="283"/>
      <c r="C509" s="206">
        <v>4300</v>
      </c>
      <c r="D509" s="51" t="s">
        <v>209</v>
      </c>
      <c r="E509" s="322">
        <v>13532</v>
      </c>
      <c r="F509" s="316">
        <v>13527</v>
      </c>
      <c r="G509" s="264">
        <f t="shared" si="4"/>
        <v>99.9630505468519</v>
      </c>
    </row>
    <row r="510" spans="1:7" ht="12.75" customHeight="1">
      <c r="A510" s="195"/>
      <c r="B510" s="285"/>
      <c r="C510" s="189">
        <v>4410</v>
      </c>
      <c r="D510" s="57" t="s">
        <v>222</v>
      </c>
      <c r="E510" s="314">
        <v>4108</v>
      </c>
      <c r="F510" s="315">
        <v>4078.6</v>
      </c>
      <c r="G510" s="264">
        <f t="shared" si="4"/>
        <v>99.28432327166504</v>
      </c>
    </row>
    <row r="511" spans="1:7" ht="12.75" customHeight="1">
      <c r="A511" s="195"/>
      <c r="B511" s="175">
        <v>85495</v>
      </c>
      <c r="C511" s="175"/>
      <c r="D511" s="158" t="s">
        <v>256</v>
      </c>
      <c r="E511" s="271">
        <v>18331</v>
      </c>
      <c r="F511" s="260">
        <v>18331</v>
      </c>
      <c r="G511" s="178">
        <f t="shared" si="4"/>
        <v>100</v>
      </c>
    </row>
    <row r="512" spans="1:7" ht="12.75" customHeight="1">
      <c r="A512" s="258"/>
      <c r="B512" s="285"/>
      <c r="C512" s="189">
        <v>4440</v>
      </c>
      <c r="D512" s="57" t="s">
        <v>224</v>
      </c>
      <c r="E512" s="314">
        <v>18331</v>
      </c>
      <c r="F512" s="325">
        <v>18331</v>
      </c>
      <c r="G512" s="264">
        <f t="shared" si="4"/>
        <v>100</v>
      </c>
    </row>
    <row r="513" spans="1:7" ht="14.25" customHeight="1">
      <c r="A513" s="191">
        <v>921</v>
      </c>
      <c r="B513" s="167"/>
      <c r="C513" s="167"/>
      <c r="D513" s="130" t="s">
        <v>296</v>
      </c>
      <c r="E513" s="333">
        <f>SUM(E518,E514,E516)</f>
        <v>30121</v>
      </c>
      <c r="F513" s="333">
        <f>SUM(F518,F514,F516)</f>
        <v>30120.35</v>
      </c>
      <c r="G513" s="174">
        <f t="shared" si="4"/>
        <v>99.99784203711695</v>
      </c>
    </row>
    <row r="514" spans="1:7" ht="12.75" customHeight="1">
      <c r="A514" s="186"/>
      <c r="B514" s="175">
        <v>92116</v>
      </c>
      <c r="C514" s="258"/>
      <c r="D514" s="324" t="s">
        <v>297</v>
      </c>
      <c r="E514" s="271">
        <f>E515</f>
        <v>5000</v>
      </c>
      <c r="F514" s="260">
        <f>F515</f>
        <v>5000</v>
      </c>
      <c r="G514" s="178">
        <f t="shared" si="4"/>
        <v>100</v>
      </c>
    </row>
    <row r="515" spans="1:7" ht="38.25" customHeight="1">
      <c r="A515" s="329"/>
      <c r="B515" s="285"/>
      <c r="C515" s="308">
        <v>2310</v>
      </c>
      <c r="D515" s="57" t="s">
        <v>298</v>
      </c>
      <c r="E515" s="32">
        <v>5000</v>
      </c>
      <c r="F515" s="353">
        <v>5000</v>
      </c>
      <c r="G515" s="59">
        <f t="shared" si="4"/>
        <v>100</v>
      </c>
    </row>
    <row r="516" spans="1:7" ht="14.25" customHeight="1">
      <c r="A516" s="186"/>
      <c r="B516" s="237">
        <v>92120</v>
      </c>
      <c r="C516" s="237"/>
      <c r="D516" s="132" t="s">
        <v>299</v>
      </c>
      <c r="E516" s="244">
        <f>E517</f>
        <v>15000</v>
      </c>
      <c r="F516" s="238">
        <f>F517</f>
        <v>15000</v>
      </c>
      <c r="G516" s="178">
        <f t="shared" si="4"/>
        <v>100</v>
      </c>
    </row>
    <row r="517" spans="1:7" ht="49.5" customHeight="1">
      <c r="A517" s="191"/>
      <c r="B517" s="190"/>
      <c r="C517" s="179">
        <v>2720</v>
      </c>
      <c r="D517" s="57" t="s">
        <v>300</v>
      </c>
      <c r="E517" s="42">
        <v>15000</v>
      </c>
      <c r="F517" s="353">
        <v>15000</v>
      </c>
      <c r="G517" s="59">
        <f t="shared" si="4"/>
        <v>100</v>
      </c>
    </row>
    <row r="518" spans="1:7" ht="12.75" customHeight="1">
      <c r="A518" s="270"/>
      <c r="B518" s="175">
        <v>92195</v>
      </c>
      <c r="C518" s="175"/>
      <c r="D518" s="158" t="s">
        <v>100</v>
      </c>
      <c r="E518" s="271">
        <f>SUM(E519:E520)</f>
        <v>10121</v>
      </c>
      <c r="F518" s="260">
        <f>SUM(F519:F520)</f>
        <v>10120.35</v>
      </c>
      <c r="G518" s="219">
        <f t="shared" si="4"/>
        <v>99.99357770971248</v>
      </c>
    </row>
    <row r="519" spans="1:7" ht="12.75" customHeight="1">
      <c r="A519" s="195"/>
      <c r="B519" s="284"/>
      <c r="C519" s="193">
        <v>4210</v>
      </c>
      <c r="D519" s="85" t="s">
        <v>217</v>
      </c>
      <c r="E519" s="312">
        <v>6510</v>
      </c>
      <c r="F519" s="316">
        <v>6510</v>
      </c>
      <c r="G519" s="264">
        <f t="shared" si="4"/>
        <v>100</v>
      </c>
    </row>
    <row r="520" spans="1:7" ht="12.75" customHeight="1">
      <c r="A520" s="258"/>
      <c r="B520" s="285"/>
      <c r="C520" s="189">
        <v>4300</v>
      </c>
      <c r="D520" s="57" t="s">
        <v>209</v>
      </c>
      <c r="E520" s="314">
        <v>3611</v>
      </c>
      <c r="F520" s="315">
        <v>3610.35</v>
      </c>
      <c r="G520" s="264">
        <f t="shared" si="4"/>
        <v>99.98199944613681</v>
      </c>
    </row>
    <row r="521" spans="1:7" ht="14.25" customHeight="1">
      <c r="A521" s="329">
        <v>926</v>
      </c>
      <c r="B521" s="167"/>
      <c r="C521" s="167"/>
      <c r="D521" s="130" t="s">
        <v>193</v>
      </c>
      <c r="E521" s="333">
        <f>SUM(E522,E524)</f>
        <v>245315</v>
      </c>
      <c r="F521" s="234">
        <f>SUM(F522,F524)</f>
        <v>245255.53</v>
      </c>
      <c r="G521" s="174">
        <f t="shared" si="4"/>
        <v>99.9757576992846</v>
      </c>
    </row>
    <row r="522" spans="1:7" ht="12.75" customHeight="1">
      <c r="A522" s="191"/>
      <c r="B522" s="175">
        <v>92601</v>
      </c>
      <c r="C522" s="175"/>
      <c r="D522" s="158" t="s">
        <v>301</v>
      </c>
      <c r="E522" s="244">
        <f>E523</f>
        <v>200000</v>
      </c>
      <c r="F522" s="260">
        <f>F523</f>
        <v>200000</v>
      </c>
      <c r="G522" s="178">
        <f t="shared" si="4"/>
        <v>100</v>
      </c>
    </row>
    <row r="523" spans="1:7" ht="36.75" customHeight="1">
      <c r="A523" s="191"/>
      <c r="B523" s="190"/>
      <c r="C523" s="179">
        <v>6300</v>
      </c>
      <c r="D523" s="57" t="s">
        <v>302</v>
      </c>
      <c r="E523" s="42">
        <v>200000</v>
      </c>
      <c r="F523" s="353">
        <v>200000</v>
      </c>
      <c r="G523" s="87">
        <f t="shared" si="4"/>
        <v>100</v>
      </c>
    </row>
    <row r="524" spans="1:7" ht="12.75" customHeight="1">
      <c r="A524" s="270"/>
      <c r="B524" s="175">
        <v>92695</v>
      </c>
      <c r="C524" s="175"/>
      <c r="D524" s="158" t="s">
        <v>100</v>
      </c>
      <c r="E524" s="244">
        <f>SUM(E525:E527)</f>
        <v>45315</v>
      </c>
      <c r="F524" s="260">
        <f>SUM(F525:F527)</f>
        <v>45255.53</v>
      </c>
      <c r="G524" s="178">
        <f t="shared" si="4"/>
        <v>99.86876310272537</v>
      </c>
    </row>
    <row r="525" spans="1:7" ht="12.75" customHeight="1">
      <c r="A525" s="270"/>
      <c r="B525" s="196"/>
      <c r="C525" s="261">
        <v>4170</v>
      </c>
      <c r="D525" s="85" t="s">
        <v>234</v>
      </c>
      <c r="E525" s="312">
        <v>3500</v>
      </c>
      <c r="F525" s="316">
        <v>3442.29</v>
      </c>
      <c r="G525" s="264">
        <f t="shared" si="4"/>
        <v>98.35114285714286</v>
      </c>
    </row>
    <row r="526" spans="1:7" ht="12.75" customHeight="1">
      <c r="A526" s="195"/>
      <c r="B526" s="261"/>
      <c r="C526" s="261">
        <v>4210</v>
      </c>
      <c r="D526" s="85" t="s">
        <v>217</v>
      </c>
      <c r="E526" s="312">
        <v>20043</v>
      </c>
      <c r="F526" s="313">
        <v>20042.23</v>
      </c>
      <c r="G526" s="264">
        <f t="shared" si="4"/>
        <v>99.99615825974155</v>
      </c>
    </row>
    <row r="527" spans="1:7" ht="12.75" customHeight="1">
      <c r="A527" s="195"/>
      <c r="B527" s="261"/>
      <c r="C527" s="261">
        <v>4300</v>
      </c>
      <c r="D527" s="85" t="s">
        <v>209</v>
      </c>
      <c r="E527" s="312">
        <v>21772</v>
      </c>
      <c r="F527" s="315">
        <v>21771.01</v>
      </c>
      <c r="G527" s="264">
        <f t="shared" si="4"/>
        <v>99.99545287525261</v>
      </c>
    </row>
    <row r="528" spans="1:7" ht="14.25" customHeight="1">
      <c r="A528" s="468" t="s">
        <v>303</v>
      </c>
      <c r="B528" s="469"/>
      <c r="C528" s="469"/>
      <c r="D528" s="469"/>
      <c r="E528" s="354">
        <f>E11+E14+E20+E44+E48+E68+E115+E124+E159+E165+E309+E313+E327+E406+E441+E513+E521</f>
        <v>35841223</v>
      </c>
      <c r="F528" s="355">
        <f>F11+F14+F20+F44+F48+F68+F115+F124+F159+F165+F309+F313+F327+F406+F441+F513+F521</f>
        <v>34407879.64</v>
      </c>
      <c r="G528" s="356">
        <f t="shared" si="4"/>
        <v>96.00085253787239</v>
      </c>
    </row>
    <row r="529" spans="4:7" ht="14.25" customHeight="1">
      <c r="D529" s="4"/>
      <c r="E529" s="4"/>
      <c r="F529" s="4"/>
      <c r="G529" s="4"/>
    </row>
    <row r="530" spans="4:7" ht="14.25" customHeight="1">
      <c r="D530" s="4"/>
      <c r="E530" s="4"/>
      <c r="F530" s="4"/>
      <c r="G530" s="4"/>
    </row>
    <row r="531" spans="4:7" ht="14.25" customHeight="1">
      <c r="D531" s="4"/>
      <c r="E531" s="4"/>
      <c r="F531" s="4"/>
      <c r="G531" s="4"/>
    </row>
    <row r="532" spans="4:7" ht="14.25" customHeight="1">
      <c r="D532" s="4"/>
      <c r="E532" s="4"/>
      <c r="F532" s="4"/>
      <c r="G532" s="4"/>
    </row>
    <row r="533" spans="4:7" ht="14.25" customHeight="1">
      <c r="D533" s="4"/>
      <c r="E533" s="4"/>
      <c r="F533" s="4"/>
      <c r="G533" s="4"/>
    </row>
    <row r="534" spans="4:7" ht="14.25" customHeight="1">
      <c r="D534" s="4"/>
      <c r="E534" s="4"/>
      <c r="F534" s="4"/>
      <c r="G534" s="4"/>
    </row>
    <row r="535" spans="4:7" ht="14.25" customHeight="1">
      <c r="D535" s="4"/>
      <c r="E535" s="4"/>
      <c r="F535" s="4"/>
      <c r="G535" s="4"/>
    </row>
    <row r="536" spans="4:7" ht="14.25" customHeight="1">
      <c r="D536" s="4"/>
      <c r="E536" s="4"/>
      <c r="F536" s="4"/>
      <c r="G536" s="4"/>
    </row>
    <row r="537" spans="4:7" ht="14.25" customHeight="1">
      <c r="D537" s="4"/>
      <c r="E537" s="4"/>
      <c r="F537" s="4"/>
      <c r="G537" s="4"/>
    </row>
    <row r="538" spans="4:7" ht="14.25" customHeight="1">
      <c r="D538" s="4"/>
      <c r="E538" s="4"/>
      <c r="F538" s="4"/>
      <c r="G538" s="4"/>
    </row>
    <row r="539" spans="4:7" ht="14.25" customHeight="1">
      <c r="D539" s="4"/>
      <c r="E539" s="4"/>
      <c r="F539" s="4"/>
      <c r="G539" s="4"/>
    </row>
    <row r="540" spans="4:7" ht="14.25" customHeight="1">
      <c r="D540" s="4"/>
      <c r="E540" s="4"/>
      <c r="F540" s="4"/>
      <c r="G540" s="4"/>
    </row>
    <row r="541" spans="4:7" ht="14.25" customHeight="1">
      <c r="D541" s="4"/>
      <c r="E541" s="4"/>
      <c r="F541" s="4"/>
      <c r="G541" s="4"/>
    </row>
    <row r="542" spans="4:7" ht="14.25" customHeight="1">
      <c r="D542" s="4"/>
      <c r="E542" s="4"/>
      <c r="F542" s="4"/>
      <c r="G542" s="4"/>
    </row>
    <row r="543" spans="4:7" ht="14.25" customHeight="1">
      <c r="D543" s="4"/>
      <c r="E543" s="4"/>
      <c r="F543" s="4"/>
      <c r="G543" s="4"/>
    </row>
    <row r="544" spans="6:7" ht="14.25" customHeight="1">
      <c r="F544" s="4"/>
      <c r="G544" s="4"/>
    </row>
    <row r="545" spans="6:7" ht="14.25" customHeight="1">
      <c r="F545" s="4"/>
      <c r="G545" s="4"/>
    </row>
    <row r="546" spans="6:7" ht="14.25" customHeight="1">
      <c r="F546" s="4"/>
      <c r="G546" s="4"/>
    </row>
    <row r="547" spans="6:7" ht="14.25" customHeight="1">
      <c r="F547" s="4"/>
      <c r="G547" s="4"/>
    </row>
    <row r="548" spans="6:7" ht="14.25" customHeight="1">
      <c r="F548" s="4"/>
      <c r="G548" s="4"/>
    </row>
    <row r="549" spans="6:7" ht="14.25" customHeight="1">
      <c r="F549" s="4"/>
      <c r="G549" s="4"/>
    </row>
    <row r="550" spans="6:7" ht="14.25" customHeight="1">
      <c r="F550" s="4"/>
      <c r="G550" s="4"/>
    </row>
    <row r="551" spans="6:7" ht="14.25" customHeight="1">
      <c r="F551" s="4"/>
      <c r="G551" s="4"/>
    </row>
    <row r="552" spans="6:7" ht="14.25" customHeight="1">
      <c r="F552" s="4"/>
      <c r="G552" s="4"/>
    </row>
    <row r="553" spans="6:7" ht="14.25" customHeight="1">
      <c r="F553" s="4"/>
      <c r="G553" s="4"/>
    </row>
    <row r="554" spans="6:7" ht="14.25" customHeight="1">
      <c r="F554" s="4"/>
      <c r="G554" s="4"/>
    </row>
    <row r="555" spans="6:7" ht="14.25" customHeight="1">
      <c r="F555" s="4"/>
      <c r="G555" s="4"/>
    </row>
    <row r="556" spans="6:7" ht="14.25" customHeight="1">
      <c r="F556" s="4"/>
      <c r="G556" s="4"/>
    </row>
    <row r="557" spans="6:7" ht="14.25" customHeight="1">
      <c r="F557" s="4"/>
      <c r="G557" s="4"/>
    </row>
  </sheetData>
  <mergeCells count="8">
    <mergeCell ref="E1:G1"/>
    <mergeCell ref="E2:G2"/>
    <mergeCell ref="E3:G3"/>
    <mergeCell ref="A4:E4"/>
    <mergeCell ref="A5:G5"/>
    <mergeCell ref="A6:G6"/>
    <mergeCell ref="A7:G7"/>
    <mergeCell ref="A528:D528"/>
  </mergeCells>
  <printOptions/>
  <pageMargins left="0.3937007874015748" right="0.3937007874015748" top="0.9448818897637796" bottom="0.3937007874015748" header="0.5118110236220472" footer="0.5118110236220472"/>
  <pageSetup horizontalDpi="600" verticalDpi="600" orientation="portrait" paperSize="9" r:id="rId1"/>
  <rowBreaks count="10" manualBreakCount="10">
    <brk id="50" max="255" man="1"/>
    <brk id="103" max="255" man="1"/>
    <brk id="148" max="255" man="1"/>
    <brk id="200" max="255" man="1"/>
    <brk id="255" max="255" man="1"/>
    <brk id="306" max="255" man="1"/>
    <brk id="355" max="255" man="1"/>
    <brk id="409" max="255" man="1"/>
    <brk id="465" max="255" man="1"/>
    <brk id="5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G200"/>
  <sheetViews>
    <sheetView view="pageBreakPreview" zoomScaleSheetLayoutView="100" workbookViewId="0" topLeftCell="A82">
      <selection activeCell="D69" sqref="D69"/>
    </sheetView>
  </sheetViews>
  <sheetFormatPr defaultColWidth="9.140625" defaultRowHeight="14.25" customHeight="1"/>
  <cols>
    <col min="1" max="1" width="6.00390625" style="357" customWidth="1"/>
    <col min="2" max="2" width="9.421875" style="357" customWidth="1"/>
    <col min="3" max="3" width="5.00390625" style="357" customWidth="1"/>
    <col min="4" max="4" width="39.140625" style="357" customWidth="1"/>
    <col min="5" max="5" width="13.8515625" style="357" customWidth="1"/>
    <col min="6" max="6" width="13.7109375" style="406" customWidth="1"/>
    <col min="7" max="7" width="6.00390625" style="406" customWidth="1"/>
    <col min="8" max="16384" width="9.140625" style="357" customWidth="1"/>
  </cols>
  <sheetData>
    <row r="1" spans="1:7" ht="14.25" customHeight="1">
      <c r="A1" s="475" t="s">
        <v>304</v>
      </c>
      <c r="B1" s="475"/>
      <c r="C1" s="475"/>
      <c r="D1" s="475"/>
      <c r="E1" s="475"/>
      <c r="F1" s="476"/>
      <c r="G1" s="476"/>
    </row>
    <row r="2" spans="1:7" ht="14.25" customHeight="1">
      <c r="A2" s="475" t="s">
        <v>1</v>
      </c>
      <c r="B2" s="475"/>
      <c r="C2" s="475"/>
      <c r="D2" s="475"/>
      <c r="E2" s="475"/>
      <c r="F2" s="476"/>
      <c r="G2" s="476"/>
    </row>
    <row r="3" spans="1:7" ht="14.25" customHeight="1">
      <c r="A3" s="475" t="s">
        <v>2</v>
      </c>
      <c r="B3" s="475"/>
      <c r="C3" s="475"/>
      <c r="D3" s="475"/>
      <c r="E3" s="475"/>
      <c r="F3" s="476"/>
      <c r="G3" s="476"/>
    </row>
    <row r="4" spans="1:7" ht="15" customHeight="1">
      <c r="A4" s="475"/>
      <c r="B4" s="475"/>
      <c r="C4" s="475"/>
      <c r="D4" s="475"/>
      <c r="E4" s="475"/>
      <c r="F4" s="358"/>
      <c r="G4" s="358"/>
    </row>
    <row r="5" spans="1:7" ht="16.5" customHeight="1">
      <c r="A5" s="472" t="s">
        <v>197</v>
      </c>
      <c r="B5" s="472"/>
      <c r="C5" s="472"/>
      <c r="D5" s="472"/>
      <c r="E5" s="472"/>
      <c r="F5" s="473"/>
      <c r="G5" s="473"/>
    </row>
    <row r="6" spans="1:7" ht="19.5" customHeight="1">
      <c r="A6" s="472" t="s">
        <v>206</v>
      </c>
      <c r="B6" s="472"/>
      <c r="C6" s="472"/>
      <c r="D6" s="472"/>
      <c r="E6" s="472"/>
      <c r="F6" s="473"/>
      <c r="G6" s="473"/>
    </row>
    <row r="7" spans="1:7" ht="17.25" customHeight="1">
      <c r="A7" s="472" t="s">
        <v>305</v>
      </c>
      <c r="B7" s="472"/>
      <c r="C7" s="472"/>
      <c r="D7" s="472"/>
      <c r="E7" s="472"/>
      <c r="F7" s="473"/>
      <c r="G7" s="473"/>
    </row>
    <row r="8" spans="1:7" ht="16.5" customHeight="1">
      <c r="A8" s="472" t="s">
        <v>5</v>
      </c>
      <c r="B8" s="472"/>
      <c r="C8" s="472"/>
      <c r="D8" s="472"/>
      <c r="E8" s="472"/>
      <c r="F8" s="474"/>
      <c r="G8" s="474"/>
    </row>
    <row r="9" spans="6:7" ht="27.75" customHeight="1">
      <c r="F9" s="359"/>
      <c r="G9" s="359"/>
    </row>
    <row r="10" spans="1:7" ht="57.75" customHeight="1">
      <c r="A10" s="8" t="s">
        <v>6</v>
      </c>
      <c r="B10" s="166" t="s">
        <v>7</v>
      </c>
      <c r="C10" s="166" t="s">
        <v>8</v>
      </c>
      <c r="D10" s="8" t="s">
        <v>9</v>
      </c>
      <c r="E10" s="170" t="s">
        <v>208</v>
      </c>
      <c r="F10" s="8" t="s">
        <v>306</v>
      </c>
      <c r="G10" s="8" t="s">
        <v>12</v>
      </c>
    </row>
    <row r="11" spans="1:7" ht="12.75" customHeight="1">
      <c r="A11" s="13">
        <v>1</v>
      </c>
      <c r="B11" s="13">
        <v>2</v>
      </c>
      <c r="C11" s="13">
        <v>3</v>
      </c>
      <c r="D11" s="360">
        <v>4</v>
      </c>
      <c r="E11" s="171">
        <v>5</v>
      </c>
      <c r="F11" s="13">
        <v>6</v>
      </c>
      <c r="G11" s="13">
        <v>7</v>
      </c>
    </row>
    <row r="12" spans="1:7" ht="14.25" customHeight="1">
      <c r="A12" s="71" t="s">
        <v>13</v>
      </c>
      <c r="B12" s="166"/>
      <c r="C12" s="166"/>
      <c r="D12" s="67" t="s">
        <v>14</v>
      </c>
      <c r="E12" s="361">
        <f>SUM(E13)</f>
        <v>45000</v>
      </c>
      <c r="F12" s="230">
        <f>F13</f>
        <v>45000</v>
      </c>
      <c r="G12" s="362">
        <f>F12/E12*100</f>
        <v>100</v>
      </c>
    </row>
    <row r="13" spans="1:7" ht="25.5" customHeight="1">
      <c r="A13" s="363"/>
      <c r="B13" s="164" t="s">
        <v>15</v>
      </c>
      <c r="C13" s="237"/>
      <c r="D13" s="79" t="s">
        <v>16</v>
      </c>
      <c r="E13" s="222">
        <v>45000</v>
      </c>
      <c r="F13" s="80">
        <f>F14</f>
        <v>45000</v>
      </c>
      <c r="G13" s="364">
        <f>F13/E13*100</f>
        <v>100</v>
      </c>
    </row>
    <row r="14" spans="1:7" ht="12.75" customHeight="1">
      <c r="A14" s="189"/>
      <c r="B14" s="127"/>
      <c r="C14" s="189">
        <v>4300</v>
      </c>
      <c r="D14" s="57" t="s">
        <v>209</v>
      </c>
      <c r="E14" s="365">
        <v>45000</v>
      </c>
      <c r="F14" s="366">
        <v>45000</v>
      </c>
      <c r="G14" s="367">
        <f aca="true" t="shared" si="0" ref="G14:G77">F14/E14*100</f>
        <v>100</v>
      </c>
    </row>
    <row r="15" spans="1:7" ht="12.75" customHeight="1">
      <c r="A15" s="71" t="s">
        <v>23</v>
      </c>
      <c r="B15" s="16"/>
      <c r="C15" s="8"/>
      <c r="D15" s="67" t="s">
        <v>24</v>
      </c>
      <c r="E15" s="204">
        <v>11500</v>
      </c>
      <c r="F15" s="230">
        <f>F16</f>
        <v>10300</v>
      </c>
      <c r="G15" s="362">
        <f t="shared" si="0"/>
        <v>89.56521739130436</v>
      </c>
    </row>
    <row r="16" spans="1:7" ht="12.75" customHeight="1">
      <c r="A16" s="206"/>
      <c r="B16" s="110" t="s">
        <v>25</v>
      </c>
      <c r="C16" s="13"/>
      <c r="D16" s="155" t="s">
        <v>26</v>
      </c>
      <c r="E16" s="368">
        <v>11500</v>
      </c>
      <c r="F16" s="244">
        <f>F17</f>
        <v>10300</v>
      </c>
      <c r="G16" s="369">
        <f t="shared" si="0"/>
        <v>89.56521739130436</v>
      </c>
    </row>
    <row r="17" spans="1:7" ht="12.75" customHeight="1">
      <c r="A17" s="189"/>
      <c r="B17" s="127"/>
      <c r="C17" s="268">
        <v>4300</v>
      </c>
      <c r="D17" s="163" t="s">
        <v>244</v>
      </c>
      <c r="E17" s="370">
        <v>11500</v>
      </c>
      <c r="F17" s="366">
        <v>10300</v>
      </c>
      <c r="G17" s="367">
        <f t="shared" si="0"/>
        <v>89.56521739130436</v>
      </c>
    </row>
    <row r="18" spans="1:7" ht="14.25" customHeight="1">
      <c r="A18" s="329">
        <v>700</v>
      </c>
      <c r="B18" s="166"/>
      <c r="C18" s="166"/>
      <c r="D18" s="371" t="s">
        <v>65</v>
      </c>
      <c r="E18" s="172">
        <f>E19</f>
        <v>22300</v>
      </c>
      <c r="F18" s="230">
        <f>F19</f>
        <v>22287.4</v>
      </c>
      <c r="G18" s="362">
        <f t="shared" si="0"/>
        <v>99.94349775784754</v>
      </c>
    </row>
    <row r="19" spans="1:7" ht="12.75" customHeight="1">
      <c r="A19" s="372"/>
      <c r="B19" s="187">
        <v>70005</v>
      </c>
      <c r="C19" s="208"/>
      <c r="D19" s="119" t="s">
        <v>66</v>
      </c>
      <c r="E19" s="210">
        <f>SUM(E20:E20)</f>
        <v>22300</v>
      </c>
      <c r="F19" s="244">
        <f>F20</f>
        <v>22287.4</v>
      </c>
      <c r="G19" s="369">
        <f t="shared" si="0"/>
        <v>99.94349775784754</v>
      </c>
    </row>
    <row r="20" spans="1:7" ht="12.75" customHeight="1">
      <c r="A20" s="215"/>
      <c r="B20" s="373"/>
      <c r="C20" s="268">
        <v>3030</v>
      </c>
      <c r="D20" s="374" t="s">
        <v>210</v>
      </c>
      <c r="E20" s="370">
        <v>22300</v>
      </c>
      <c r="F20" s="366">
        <v>22287.4</v>
      </c>
      <c r="G20" s="367">
        <f t="shared" si="0"/>
        <v>99.94349775784754</v>
      </c>
    </row>
    <row r="21" spans="1:7" ht="14.25" customHeight="1">
      <c r="A21" s="191">
        <v>710</v>
      </c>
      <c r="B21" s="375"/>
      <c r="C21" s="375"/>
      <c r="D21" s="371" t="s">
        <v>70</v>
      </c>
      <c r="E21" s="229">
        <f>SUM(E22,E24,E26)</f>
        <v>247404</v>
      </c>
      <c r="F21" s="234">
        <f>SUM(F22,F24,F26)</f>
        <v>247404</v>
      </c>
      <c r="G21" s="362">
        <f t="shared" si="0"/>
        <v>100</v>
      </c>
    </row>
    <row r="22" spans="1:7" ht="12.75" customHeight="1">
      <c r="A22" s="376"/>
      <c r="B22" s="237">
        <v>71013</v>
      </c>
      <c r="C22" s="237"/>
      <c r="D22" s="79" t="s">
        <v>71</v>
      </c>
      <c r="E22" s="377">
        <v>30000</v>
      </c>
      <c r="F22" s="244">
        <f>F23</f>
        <v>30000</v>
      </c>
      <c r="G22" s="369">
        <f t="shared" si="0"/>
        <v>100</v>
      </c>
    </row>
    <row r="23" spans="1:7" ht="12.75" customHeight="1">
      <c r="A23" s="193"/>
      <c r="B23" s="196"/>
      <c r="C23" s="261">
        <v>4300</v>
      </c>
      <c r="D23" s="64" t="s">
        <v>209</v>
      </c>
      <c r="E23" s="378">
        <v>30000</v>
      </c>
      <c r="F23" s="366">
        <v>30000</v>
      </c>
      <c r="G23" s="367">
        <f t="shared" si="0"/>
        <v>100</v>
      </c>
    </row>
    <row r="24" spans="1:7" ht="12.75" customHeight="1">
      <c r="A24" s="195"/>
      <c r="B24" s="237">
        <v>71014</v>
      </c>
      <c r="C24" s="237"/>
      <c r="D24" s="79" t="s">
        <v>72</v>
      </c>
      <c r="E24" s="377">
        <v>35000</v>
      </c>
      <c r="F24" s="244">
        <f>F25</f>
        <v>35000</v>
      </c>
      <c r="G24" s="369">
        <f t="shared" si="0"/>
        <v>100</v>
      </c>
    </row>
    <row r="25" spans="1:7" ht="12.75" customHeight="1">
      <c r="A25" s="193"/>
      <c r="B25" s="190"/>
      <c r="C25" s="190">
        <v>4300</v>
      </c>
      <c r="D25" s="41" t="s">
        <v>209</v>
      </c>
      <c r="E25" s="379">
        <v>35000</v>
      </c>
      <c r="F25" s="366">
        <v>35000</v>
      </c>
      <c r="G25" s="367">
        <f t="shared" si="0"/>
        <v>100</v>
      </c>
    </row>
    <row r="26" spans="1:7" ht="12.75" customHeight="1">
      <c r="A26" s="195"/>
      <c r="B26" s="187">
        <v>71015</v>
      </c>
      <c r="C26" s="208"/>
      <c r="D26" s="119" t="s">
        <v>73</v>
      </c>
      <c r="E26" s="380">
        <f>SUM(E27:E38)</f>
        <v>182404</v>
      </c>
      <c r="F26" s="297">
        <f>SUM(F27:F38)</f>
        <v>182404</v>
      </c>
      <c r="G26" s="381">
        <f t="shared" si="0"/>
        <v>100</v>
      </c>
    </row>
    <row r="27" spans="1:7" ht="12.75" customHeight="1">
      <c r="A27" s="194"/>
      <c r="B27" s="206"/>
      <c r="C27" s="206">
        <v>3020</v>
      </c>
      <c r="D27" s="382" t="s">
        <v>211</v>
      </c>
      <c r="E27" s="383">
        <v>2876</v>
      </c>
      <c r="F27" s="248">
        <v>2876.29</v>
      </c>
      <c r="G27" s="384">
        <f t="shared" si="0"/>
        <v>100.01008344923505</v>
      </c>
    </row>
    <row r="28" spans="1:7" ht="12.75" customHeight="1">
      <c r="A28" s="193"/>
      <c r="B28" s="193"/>
      <c r="C28" s="193">
        <v>4010</v>
      </c>
      <c r="D28" s="124" t="s">
        <v>212</v>
      </c>
      <c r="E28" s="385">
        <v>72810</v>
      </c>
      <c r="F28" s="262">
        <v>72810.4</v>
      </c>
      <c r="G28" s="386">
        <f t="shared" si="0"/>
        <v>100.00054937508582</v>
      </c>
    </row>
    <row r="29" spans="1:7" ht="24" customHeight="1">
      <c r="A29" s="193"/>
      <c r="B29" s="193"/>
      <c r="C29" s="300">
        <v>4020</v>
      </c>
      <c r="D29" s="85" t="s">
        <v>233</v>
      </c>
      <c r="E29" s="387">
        <v>48283</v>
      </c>
      <c r="F29" s="97">
        <v>48282.58</v>
      </c>
      <c r="G29" s="388">
        <f t="shared" si="0"/>
        <v>99.9991301286167</v>
      </c>
    </row>
    <row r="30" spans="1:7" ht="12.75" customHeight="1">
      <c r="A30" s="193"/>
      <c r="B30" s="193"/>
      <c r="C30" s="193">
        <v>4040</v>
      </c>
      <c r="D30" s="85" t="s">
        <v>213</v>
      </c>
      <c r="E30" s="385">
        <v>6684</v>
      </c>
      <c r="F30" s="262">
        <v>6684.03</v>
      </c>
      <c r="G30" s="386">
        <f t="shared" si="0"/>
        <v>100.00044883303411</v>
      </c>
    </row>
    <row r="31" spans="1:7" ht="12.75" customHeight="1">
      <c r="A31" s="193"/>
      <c r="B31" s="193"/>
      <c r="C31" s="193">
        <v>4110</v>
      </c>
      <c r="D31" s="85" t="s">
        <v>214</v>
      </c>
      <c r="E31" s="385">
        <v>21365</v>
      </c>
      <c r="F31" s="262">
        <v>21365</v>
      </c>
      <c r="G31" s="386">
        <f t="shared" si="0"/>
        <v>100</v>
      </c>
    </row>
    <row r="32" spans="1:7" ht="12.75" customHeight="1">
      <c r="A32" s="193"/>
      <c r="B32" s="193"/>
      <c r="C32" s="193">
        <v>4120</v>
      </c>
      <c r="D32" s="85" t="s">
        <v>215</v>
      </c>
      <c r="E32" s="385">
        <v>2881</v>
      </c>
      <c r="F32" s="262">
        <v>2880.87</v>
      </c>
      <c r="G32" s="386">
        <f t="shared" si="0"/>
        <v>99.99548767788961</v>
      </c>
    </row>
    <row r="33" spans="1:7" ht="12.75" customHeight="1">
      <c r="A33" s="193"/>
      <c r="B33" s="193"/>
      <c r="C33" s="193">
        <v>4170</v>
      </c>
      <c r="D33" s="85" t="s">
        <v>234</v>
      </c>
      <c r="E33" s="385">
        <v>6900</v>
      </c>
      <c r="F33" s="262">
        <v>6900</v>
      </c>
      <c r="G33" s="386">
        <f t="shared" si="0"/>
        <v>100</v>
      </c>
    </row>
    <row r="34" spans="1:7" ht="12.75" customHeight="1">
      <c r="A34" s="193"/>
      <c r="B34" s="193"/>
      <c r="C34" s="193">
        <v>4210</v>
      </c>
      <c r="D34" s="85" t="s">
        <v>217</v>
      </c>
      <c r="E34" s="385">
        <v>11925</v>
      </c>
      <c r="F34" s="262">
        <v>11924.91</v>
      </c>
      <c r="G34" s="386">
        <f t="shared" si="0"/>
        <v>99.99924528301887</v>
      </c>
    </row>
    <row r="35" spans="1:7" ht="12.75" customHeight="1">
      <c r="A35" s="193"/>
      <c r="B35" s="193"/>
      <c r="C35" s="261">
        <v>4300</v>
      </c>
      <c r="D35" s="85" t="s">
        <v>209</v>
      </c>
      <c r="E35" s="385">
        <v>3487</v>
      </c>
      <c r="F35" s="262">
        <v>3487.03</v>
      </c>
      <c r="G35" s="386">
        <f t="shared" si="0"/>
        <v>100.00086033839976</v>
      </c>
    </row>
    <row r="36" spans="1:7" ht="12.75" customHeight="1">
      <c r="A36" s="193"/>
      <c r="B36" s="193"/>
      <c r="C36" s="193">
        <v>4410</v>
      </c>
      <c r="D36" s="85" t="s">
        <v>222</v>
      </c>
      <c r="E36" s="385">
        <v>2671</v>
      </c>
      <c r="F36" s="262">
        <v>2671.26</v>
      </c>
      <c r="G36" s="386">
        <f t="shared" si="0"/>
        <v>100.00973418195433</v>
      </c>
    </row>
    <row r="37" spans="1:7" ht="12.75" customHeight="1">
      <c r="A37" s="193"/>
      <c r="B37" s="193"/>
      <c r="C37" s="193">
        <v>4430</v>
      </c>
      <c r="D37" s="85" t="s">
        <v>223</v>
      </c>
      <c r="E37" s="385">
        <v>611</v>
      </c>
      <c r="F37" s="262">
        <v>611</v>
      </c>
      <c r="G37" s="386">
        <f t="shared" si="0"/>
        <v>100</v>
      </c>
    </row>
    <row r="38" spans="1:7" ht="12.75" customHeight="1">
      <c r="A38" s="193"/>
      <c r="B38" s="193"/>
      <c r="C38" s="193">
        <v>4440</v>
      </c>
      <c r="D38" s="85" t="s">
        <v>224</v>
      </c>
      <c r="E38" s="385">
        <v>1911</v>
      </c>
      <c r="F38" s="241">
        <v>1910.63</v>
      </c>
      <c r="G38" s="389">
        <f t="shared" si="0"/>
        <v>99.98063840920985</v>
      </c>
    </row>
    <row r="39" spans="1:7" ht="14.25" customHeight="1">
      <c r="A39" s="8">
        <v>750</v>
      </c>
      <c r="B39" s="390"/>
      <c r="C39" s="390"/>
      <c r="D39" s="67" t="s">
        <v>74</v>
      </c>
      <c r="E39" s="229">
        <f>SUM(E40,E50)</f>
        <v>112888</v>
      </c>
      <c r="F39" s="269">
        <f>SUM(F40,F50)</f>
        <v>112888</v>
      </c>
      <c r="G39" s="391">
        <f t="shared" si="0"/>
        <v>100</v>
      </c>
    </row>
    <row r="40" spans="1:7" ht="12.75" customHeight="1">
      <c r="A40" s="392"/>
      <c r="B40" s="13">
        <v>75011</v>
      </c>
      <c r="C40" s="237"/>
      <c r="D40" s="79" t="s">
        <v>75</v>
      </c>
      <c r="E40" s="380">
        <f>SUM(E41:E49)</f>
        <v>91953</v>
      </c>
      <c r="F40" s="238">
        <f>SUM(F41:F49)</f>
        <v>91953</v>
      </c>
      <c r="G40" s="381">
        <f t="shared" si="0"/>
        <v>100</v>
      </c>
    </row>
    <row r="41" spans="1:7" ht="12.75" customHeight="1">
      <c r="A41" s="213"/>
      <c r="B41" s="206"/>
      <c r="C41" s="206">
        <v>4010</v>
      </c>
      <c r="D41" s="64" t="s">
        <v>212</v>
      </c>
      <c r="E41" s="378">
        <v>63400</v>
      </c>
      <c r="F41" s="248">
        <v>63400</v>
      </c>
      <c r="G41" s="384">
        <f t="shared" si="0"/>
        <v>100</v>
      </c>
    </row>
    <row r="42" spans="1:7" ht="12.75" customHeight="1">
      <c r="A42" s="213"/>
      <c r="B42" s="193"/>
      <c r="C42" s="193">
        <v>4040</v>
      </c>
      <c r="D42" s="124" t="s">
        <v>213</v>
      </c>
      <c r="E42" s="385">
        <v>5230</v>
      </c>
      <c r="F42" s="262">
        <v>5230</v>
      </c>
      <c r="G42" s="386">
        <f t="shared" si="0"/>
        <v>100</v>
      </c>
    </row>
    <row r="43" spans="1:7" ht="12.75" customHeight="1">
      <c r="A43" s="213"/>
      <c r="B43" s="193"/>
      <c r="C43" s="261">
        <v>4110</v>
      </c>
      <c r="D43" s="64" t="s">
        <v>214</v>
      </c>
      <c r="E43" s="378">
        <v>11815</v>
      </c>
      <c r="F43" s="262">
        <v>11815</v>
      </c>
      <c r="G43" s="386">
        <f t="shared" si="0"/>
        <v>100</v>
      </c>
    </row>
    <row r="44" spans="1:7" ht="12.75" customHeight="1">
      <c r="A44" s="213"/>
      <c r="B44" s="193"/>
      <c r="C44" s="261">
        <v>4120</v>
      </c>
      <c r="D44" s="64" t="s">
        <v>215</v>
      </c>
      <c r="E44" s="378">
        <v>1675</v>
      </c>
      <c r="F44" s="262">
        <v>1675</v>
      </c>
      <c r="G44" s="386">
        <f t="shared" si="0"/>
        <v>100</v>
      </c>
    </row>
    <row r="45" spans="1:7" ht="13.5" customHeight="1">
      <c r="A45" s="213"/>
      <c r="B45" s="193"/>
      <c r="C45" s="193">
        <v>4210</v>
      </c>
      <c r="D45" s="124" t="s">
        <v>217</v>
      </c>
      <c r="E45" s="378">
        <v>2000</v>
      </c>
      <c r="F45" s="262">
        <v>2000</v>
      </c>
      <c r="G45" s="386">
        <f t="shared" si="0"/>
        <v>100</v>
      </c>
    </row>
    <row r="46" spans="1:7" ht="12.75" customHeight="1">
      <c r="A46" s="213"/>
      <c r="B46" s="193"/>
      <c r="C46" s="261">
        <v>4260</v>
      </c>
      <c r="D46" s="64" t="s">
        <v>218</v>
      </c>
      <c r="E46" s="385">
        <v>1500</v>
      </c>
      <c r="F46" s="262">
        <v>1500</v>
      </c>
      <c r="G46" s="386">
        <f t="shared" si="0"/>
        <v>100</v>
      </c>
    </row>
    <row r="47" spans="1:7" ht="12.75" customHeight="1">
      <c r="A47" s="213"/>
      <c r="B47" s="193"/>
      <c r="C47" s="261">
        <v>4300</v>
      </c>
      <c r="D47" s="64" t="s">
        <v>209</v>
      </c>
      <c r="E47" s="378">
        <v>3100</v>
      </c>
      <c r="F47" s="262">
        <v>3100</v>
      </c>
      <c r="G47" s="386">
        <f t="shared" si="0"/>
        <v>100</v>
      </c>
    </row>
    <row r="48" spans="1:7" ht="12.75" customHeight="1">
      <c r="A48" s="213"/>
      <c r="B48" s="193"/>
      <c r="C48" s="261">
        <v>4410</v>
      </c>
      <c r="D48" s="64" t="s">
        <v>222</v>
      </c>
      <c r="E48" s="378">
        <v>1000</v>
      </c>
      <c r="F48" s="262">
        <v>1000</v>
      </c>
      <c r="G48" s="386">
        <f t="shared" si="0"/>
        <v>100</v>
      </c>
    </row>
    <row r="49" spans="1:7" ht="12.75" customHeight="1">
      <c r="A49" s="213"/>
      <c r="B49" s="189"/>
      <c r="C49" s="190">
        <v>4440</v>
      </c>
      <c r="D49" s="41" t="s">
        <v>224</v>
      </c>
      <c r="E49" s="379">
        <v>2233</v>
      </c>
      <c r="F49" s="241">
        <v>2233</v>
      </c>
      <c r="G49" s="389">
        <f t="shared" si="0"/>
        <v>100</v>
      </c>
    </row>
    <row r="50" spans="1:7" ht="12.75" customHeight="1">
      <c r="A50" s="392"/>
      <c r="B50" s="13">
        <v>75045</v>
      </c>
      <c r="C50" s="13"/>
      <c r="D50" s="155" t="s">
        <v>82</v>
      </c>
      <c r="E50" s="368">
        <f>SUM(E51:E56)</f>
        <v>20935</v>
      </c>
      <c r="F50" s="280">
        <f>SUM(F51:F56)</f>
        <v>20935</v>
      </c>
      <c r="G50" s="393">
        <f t="shared" si="0"/>
        <v>100</v>
      </c>
    </row>
    <row r="51" spans="1:7" ht="12.75" customHeight="1">
      <c r="A51" s="394"/>
      <c r="B51" s="285"/>
      <c r="C51" s="268">
        <v>4110</v>
      </c>
      <c r="D51" s="163" t="s">
        <v>214</v>
      </c>
      <c r="E51" s="370">
        <v>999</v>
      </c>
      <c r="F51" s="366">
        <v>998.88</v>
      </c>
      <c r="G51" s="367">
        <f t="shared" si="0"/>
        <v>99.98798798798799</v>
      </c>
    </row>
    <row r="52" spans="1:7" ht="12.75" customHeight="1">
      <c r="A52" s="429"/>
      <c r="B52" s="283"/>
      <c r="C52" s="206">
        <v>4120</v>
      </c>
      <c r="D52" s="382" t="s">
        <v>215</v>
      </c>
      <c r="E52" s="400">
        <v>147</v>
      </c>
      <c r="F52" s="248">
        <v>147</v>
      </c>
      <c r="G52" s="384">
        <f t="shared" si="0"/>
        <v>100</v>
      </c>
    </row>
    <row r="53" spans="1:7" ht="12.75" customHeight="1">
      <c r="A53" s="395"/>
      <c r="B53" s="284"/>
      <c r="C53" s="193">
        <v>4170</v>
      </c>
      <c r="D53" s="124" t="s">
        <v>234</v>
      </c>
      <c r="E53" s="385">
        <v>13450</v>
      </c>
      <c r="F53" s="262">
        <v>13450</v>
      </c>
      <c r="G53" s="386">
        <f t="shared" si="0"/>
        <v>100</v>
      </c>
    </row>
    <row r="54" spans="1:7" ht="12.75" customHeight="1">
      <c r="A54" s="193"/>
      <c r="B54" s="193"/>
      <c r="C54" s="261">
        <v>4210</v>
      </c>
      <c r="D54" s="124" t="s">
        <v>217</v>
      </c>
      <c r="E54" s="378">
        <v>1172</v>
      </c>
      <c r="F54" s="262">
        <v>1171.7</v>
      </c>
      <c r="G54" s="386">
        <f t="shared" si="0"/>
        <v>99.97440273037543</v>
      </c>
    </row>
    <row r="55" spans="1:7" ht="12.75" customHeight="1">
      <c r="A55" s="213"/>
      <c r="B55" s="193"/>
      <c r="C55" s="193">
        <v>4300</v>
      </c>
      <c r="D55" s="124" t="s">
        <v>209</v>
      </c>
      <c r="E55" s="378">
        <v>5000</v>
      </c>
      <c r="F55" s="262">
        <v>5000.42</v>
      </c>
      <c r="G55" s="386">
        <f t="shared" si="0"/>
        <v>100.0084</v>
      </c>
    </row>
    <row r="56" spans="1:7" ht="12.75" customHeight="1">
      <c r="A56" s="215"/>
      <c r="B56" s="189"/>
      <c r="C56" s="190">
        <v>4410</v>
      </c>
      <c r="D56" s="41" t="s">
        <v>222</v>
      </c>
      <c r="E56" s="379">
        <v>167</v>
      </c>
      <c r="F56" s="241">
        <v>167</v>
      </c>
      <c r="G56" s="389">
        <f t="shared" si="0"/>
        <v>100</v>
      </c>
    </row>
    <row r="57" spans="1:7" ht="44.25" customHeight="1">
      <c r="A57" s="191">
        <v>751</v>
      </c>
      <c r="B57" s="167"/>
      <c r="C57" s="167"/>
      <c r="D57" s="18" t="s">
        <v>87</v>
      </c>
      <c r="E57" s="396">
        <f>E58</f>
        <v>16980</v>
      </c>
      <c r="F57" s="146">
        <f>F58</f>
        <v>16580</v>
      </c>
      <c r="G57" s="397">
        <f t="shared" si="0"/>
        <v>97.64428739693759</v>
      </c>
    </row>
    <row r="58" spans="1:7" ht="53.25" customHeight="1">
      <c r="A58" s="206"/>
      <c r="B58" s="197">
        <v>75109</v>
      </c>
      <c r="C58" s="196"/>
      <c r="D58" s="24" t="s">
        <v>89</v>
      </c>
      <c r="E58" s="398">
        <f>SUM(E59:E65)</f>
        <v>16980</v>
      </c>
      <c r="F58" s="151">
        <f>SUM(F59:F65)</f>
        <v>16580</v>
      </c>
      <c r="G58" s="399">
        <f t="shared" si="0"/>
        <v>97.64428739693759</v>
      </c>
    </row>
    <row r="59" spans="1:7" ht="12.75" customHeight="1">
      <c r="A59" s="193"/>
      <c r="B59" s="283"/>
      <c r="C59" s="199">
        <v>3030</v>
      </c>
      <c r="D59" s="92" t="s">
        <v>240</v>
      </c>
      <c r="E59" s="400">
        <v>1870</v>
      </c>
      <c r="F59" s="248">
        <v>1470</v>
      </c>
      <c r="G59" s="384">
        <f t="shared" si="0"/>
        <v>78.6096256684492</v>
      </c>
    </row>
    <row r="60" spans="1:7" ht="12.75" customHeight="1">
      <c r="A60" s="193"/>
      <c r="B60" s="284"/>
      <c r="C60" s="213">
        <v>4110</v>
      </c>
      <c r="D60" s="96" t="s">
        <v>241</v>
      </c>
      <c r="E60" s="385">
        <v>470</v>
      </c>
      <c r="F60" s="262">
        <v>469.92</v>
      </c>
      <c r="G60" s="386">
        <f t="shared" si="0"/>
        <v>99.98297872340426</v>
      </c>
    </row>
    <row r="61" spans="1:7" ht="12.75" customHeight="1">
      <c r="A61" s="193"/>
      <c r="B61" s="284"/>
      <c r="C61" s="213">
        <v>4120</v>
      </c>
      <c r="D61" s="96" t="s">
        <v>242</v>
      </c>
      <c r="E61" s="385">
        <v>67</v>
      </c>
      <c r="F61" s="262">
        <v>67.33</v>
      </c>
      <c r="G61" s="386">
        <f t="shared" si="0"/>
        <v>100.49253731343283</v>
      </c>
    </row>
    <row r="62" spans="1:7" ht="12.75" customHeight="1">
      <c r="A62" s="193"/>
      <c r="B62" s="284"/>
      <c r="C62" s="213">
        <v>4170</v>
      </c>
      <c r="D62" s="96" t="s">
        <v>216</v>
      </c>
      <c r="E62" s="385">
        <v>2748</v>
      </c>
      <c r="F62" s="262">
        <v>2748</v>
      </c>
      <c r="G62" s="386">
        <f t="shared" si="0"/>
        <v>100</v>
      </c>
    </row>
    <row r="63" spans="1:7" ht="12.75" customHeight="1">
      <c r="A63" s="193"/>
      <c r="B63" s="284"/>
      <c r="C63" s="213">
        <v>4210</v>
      </c>
      <c r="D63" s="96" t="s">
        <v>243</v>
      </c>
      <c r="E63" s="385">
        <v>1700</v>
      </c>
      <c r="F63" s="262">
        <v>1700</v>
      </c>
      <c r="G63" s="386">
        <f t="shared" si="0"/>
        <v>100</v>
      </c>
    </row>
    <row r="64" spans="1:7" ht="12.75" customHeight="1">
      <c r="A64" s="193"/>
      <c r="B64" s="284"/>
      <c r="C64" s="213">
        <v>4300</v>
      </c>
      <c r="D64" s="96" t="s">
        <v>244</v>
      </c>
      <c r="E64" s="385">
        <v>9810</v>
      </c>
      <c r="F64" s="262">
        <v>9809.73</v>
      </c>
      <c r="G64" s="386">
        <f t="shared" si="0"/>
        <v>99.99724770642202</v>
      </c>
    </row>
    <row r="65" spans="1:7" ht="12.75" customHeight="1">
      <c r="A65" s="189"/>
      <c r="B65" s="285"/>
      <c r="C65" s="215">
        <v>4410</v>
      </c>
      <c r="D65" s="100" t="s">
        <v>245</v>
      </c>
      <c r="E65" s="365">
        <v>315</v>
      </c>
      <c r="F65" s="241">
        <v>315.02</v>
      </c>
      <c r="G65" s="389">
        <f t="shared" si="0"/>
        <v>100.00634920634921</v>
      </c>
    </row>
    <row r="66" spans="1:7" ht="29.25" customHeight="1">
      <c r="A66" s="329">
        <v>754</v>
      </c>
      <c r="B66" s="375"/>
      <c r="C66" s="375"/>
      <c r="D66" s="371" t="s">
        <v>91</v>
      </c>
      <c r="E66" s="396">
        <f>SUM(E67,E93)</f>
        <v>2961553</v>
      </c>
      <c r="F66" s="146">
        <f>SUM(F67,F93)</f>
        <v>2961553.0000000005</v>
      </c>
      <c r="G66" s="397">
        <f t="shared" si="0"/>
        <v>100.00000000000003</v>
      </c>
    </row>
    <row r="67" spans="1:7" ht="12.75" customHeight="1">
      <c r="A67" s="195"/>
      <c r="B67" s="187">
        <v>75411</v>
      </c>
      <c r="C67" s="187"/>
      <c r="D67" s="157" t="s">
        <v>201</v>
      </c>
      <c r="E67" s="401">
        <f>SUM(E68:E92)</f>
        <v>2961153</v>
      </c>
      <c r="F67" s="299">
        <f>SUM(F68:F92)</f>
        <v>2961153.0000000005</v>
      </c>
      <c r="G67" s="381">
        <f t="shared" si="0"/>
        <v>100.00000000000003</v>
      </c>
    </row>
    <row r="68" spans="1:7" ht="12.75" customHeight="1">
      <c r="A68" s="240"/>
      <c r="B68" s="199"/>
      <c r="C68" s="199">
        <v>3020</v>
      </c>
      <c r="D68" s="92" t="s">
        <v>248</v>
      </c>
      <c r="E68" s="400">
        <v>5218</v>
      </c>
      <c r="F68" s="248">
        <v>5217.94</v>
      </c>
      <c r="G68" s="384">
        <f t="shared" si="0"/>
        <v>99.99885013415101</v>
      </c>
    </row>
    <row r="69" spans="1:7" ht="24.75" customHeight="1">
      <c r="A69" s="213"/>
      <c r="B69" s="213"/>
      <c r="C69" s="302">
        <v>3070</v>
      </c>
      <c r="D69" s="96" t="s">
        <v>249</v>
      </c>
      <c r="E69" s="402">
        <v>147778</v>
      </c>
      <c r="F69" s="301">
        <v>147777.81</v>
      </c>
      <c r="G69" s="388">
        <f t="shared" si="0"/>
        <v>99.99987142876476</v>
      </c>
    </row>
    <row r="70" spans="1:7" ht="25.5" customHeight="1">
      <c r="A70" s="213"/>
      <c r="B70" s="213"/>
      <c r="C70" s="302">
        <v>4020</v>
      </c>
      <c r="D70" s="96" t="s">
        <v>233</v>
      </c>
      <c r="E70" s="387">
        <v>11361</v>
      </c>
      <c r="F70" s="97">
        <v>11361.08</v>
      </c>
      <c r="G70" s="388">
        <f t="shared" si="0"/>
        <v>100.00070416336591</v>
      </c>
    </row>
    <row r="71" spans="1:7" ht="12.75" customHeight="1">
      <c r="A71" s="213"/>
      <c r="B71" s="213"/>
      <c r="C71" s="213">
        <v>4040</v>
      </c>
      <c r="D71" s="96" t="s">
        <v>213</v>
      </c>
      <c r="E71" s="385">
        <v>910</v>
      </c>
      <c r="F71" s="262">
        <v>909.55</v>
      </c>
      <c r="G71" s="386">
        <f t="shared" si="0"/>
        <v>99.95054945054945</v>
      </c>
    </row>
    <row r="72" spans="1:7" ht="23.25" customHeight="1">
      <c r="A72" s="213"/>
      <c r="B72" s="213"/>
      <c r="C72" s="302">
        <v>4050</v>
      </c>
      <c r="D72" s="96" t="s">
        <v>250</v>
      </c>
      <c r="E72" s="385">
        <v>1838339</v>
      </c>
      <c r="F72" s="262">
        <v>1838338.82</v>
      </c>
      <c r="G72" s="386">
        <f t="shared" si="0"/>
        <v>99.9999902085524</v>
      </c>
    </row>
    <row r="73" spans="1:7" ht="23.25" customHeight="1">
      <c r="A73" s="213"/>
      <c r="B73" s="213"/>
      <c r="C73" s="302">
        <v>4060</v>
      </c>
      <c r="D73" s="96" t="s">
        <v>251</v>
      </c>
      <c r="E73" s="387">
        <v>55215</v>
      </c>
      <c r="F73" s="97">
        <v>55215.11</v>
      </c>
      <c r="G73" s="388">
        <f t="shared" si="0"/>
        <v>100.00019922122611</v>
      </c>
    </row>
    <row r="74" spans="1:7" ht="25.5" customHeight="1">
      <c r="A74" s="213"/>
      <c r="B74" s="213"/>
      <c r="C74" s="302">
        <v>4070</v>
      </c>
      <c r="D74" s="96" t="s">
        <v>307</v>
      </c>
      <c r="E74" s="387">
        <v>129386</v>
      </c>
      <c r="F74" s="97">
        <v>129385.7</v>
      </c>
      <c r="G74" s="386">
        <f t="shared" si="0"/>
        <v>99.9997681356561</v>
      </c>
    </row>
    <row r="75" spans="1:7" ht="36" customHeight="1">
      <c r="A75" s="213"/>
      <c r="B75" s="213"/>
      <c r="C75" s="302">
        <v>4080</v>
      </c>
      <c r="D75" s="96" t="s">
        <v>253</v>
      </c>
      <c r="E75" s="387">
        <v>69618</v>
      </c>
      <c r="F75" s="97">
        <v>69617.95</v>
      </c>
      <c r="G75" s="386">
        <f t="shared" si="0"/>
        <v>99.9999281794938</v>
      </c>
    </row>
    <row r="76" spans="1:7" ht="12.75" customHeight="1">
      <c r="A76" s="213"/>
      <c r="B76" s="213"/>
      <c r="C76" s="213">
        <v>4110</v>
      </c>
      <c r="D76" s="96" t="s">
        <v>214</v>
      </c>
      <c r="E76" s="385">
        <v>2221</v>
      </c>
      <c r="F76" s="262">
        <v>2220.72</v>
      </c>
      <c r="G76" s="386">
        <f t="shared" si="0"/>
        <v>99.98739306618639</v>
      </c>
    </row>
    <row r="77" spans="1:7" ht="12.75" customHeight="1">
      <c r="A77" s="213"/>
      <c r="B77" s="213"/>
      <c r="C77" s="213">
        <v>4120</v>
      </c>
      <c r="D77" s="96" t="s">
        <v>215</v>
      </c>
      <c r="E77" s="385">
        <v>300</v>
      </c>
      <c r="F77" s="262">
        <v>300.61</v>
      </c>
      <c r="G77" s="386">
        <f t="shared" si="0"/>
        <v>100.20333333333333</v>
      </c>
    </row>
    <row r="78" spans="1:7" ht="12.75" customHeight="1">
      <c r="A78" s="213"/>
      <c r="B78" s="213"/>
      <c r="C78" s="213">
        <v>4170</v>
      </c>
      <c r="D78" s="96" t="s">
        <v>234</v>
      </c>
      <c r="E78" s="385">
        <v>240</v>
      </c>
      <c r="F78" s="262">
        <v>240</v>
      </c>
      <c r="G78" s="386">
        <f aca="true" t="shared" si="1" ref="G78:G125">F78/E78*100</f>
        <v>100</v>
      </c>
    </row>
    <row r="79" spans="1:7" ht="23.25" customHeight="1">
      <c r="A79" s="213"/>
      <c r="B79" s="213"/>
      <c r="C79" s="302">
        <v>4180</v>
      </c>
      <c r="D79" s="96" t="s">
        <v>254</v>
      </c>
      <c r="E79" s="387">
        <v>114012</v>
      </c>
      <c r="F79" s="97">
        <v>114011.88</v>
      </c>
      <c r="G79" s="388">
        <f t="shared" si="1"/>
        <v>99.99989474792127</v>
      </c>
    </row>
    <row r="80" spans="1:7" ht="12.75" customHeight="1">
      <c r="A80" s="213"/>
      <c r="B80" s="213"/>
      <c r="C80" s="213">
        <v>4210</v>
      </c>
      <c r="D80" s="96" t="s">
        <v>217</v>
      </c>
      <c r="E80" s="385">
        <v>164834</v>
      </c>
      <c r="F80" s="262">
        <v>164833.99</v>
      </c>
      <c r="G80" s="386">
        <f t="shared" si="1"/>
        <v>99.99999393329045</v>
      </c>
    </row>
    <row r="81" spans="1:7" ht="12.75" customHeight="1">
      <c r="A81" s="213"/>
      <c r="B81" s="213"/>
      <c r="C81" s="213">
        <v>4230</v>
      </c>
      <c r="D81" s="96" t="s">
        <v>255</v>
      </c>
      <c r="E81" s="385">
        <v>2281</v>
      </c>
      <c r="F81" s="262">
        <v>2280.85</v>
      </c>
      <c r="G81" s="386">
        <f t="shared" si="1"/>
        <v>99.99342393686979</v>
      </c>
    </row>
    <row r="82" spans="1:7" ht="12.75" customHeight="1">
      <c r="A82" s="213"/>
      <c r="B82" s="213"/>
      <c r="C82" s="213">
        <v>4260</v>
      </c>
      <c r="D82" s="96" t="s">
        <v>218</v>
      </c>
      <c r="E82" s="385">
        <v>74410</v>
      </c>
      <c r="F82" s="262">
        <v>74410.49</v>
      </c>
      <c r="G82" s="386">
        <f t="shared" si="1"/>
        <v>100.00065851364064</v>
      </c>
    </row>
    <row r="83" spans="1:7" ht="12.75" customHeight="1">
      <c r="A83" s="213"/>
      <c r="B83" s="213"/>
      <c r="C83" s="213">
        <v>4270</v>
      </c>
      <c r="D83" s="96" t="s">
        <v>219</v>
      </c>
      <c r="E83" s="385">
        <v>15206</v>
      </c>
      <c r="F83" s="262">
        <v>15206.42</v>
      </c>
      <c r="G83" s="386">
        <f t="shared" si="1"/>
        <v>100.0027620676049</v>
      </c>
    </row>
    <row r="84" spans="1:7" ht="12.75" customHeight="1">
      <c r="A84" s="213"/>
      <c r="B84" s="213"/>
      <c r="C84" s="213">
        <v>4280</v>
      </c>
      <c r="D84" s="96" t="s">
        <v>220</v>
      </c>
      <c r="E84" s="385">
        <v>14474</v>
      </c>
      <c r="F84" s="262">
        <v>14474.5</v>
      </c>
      <c r="G84" s="386">
        <f t="shared" si="1"/>
        <v>100.00345447008429</v>
      </c>
    </row>
    <row r="85" spans="1:7" ht="12.75" customHeight="1">
      <c r="A85" s="213"/>
      <c r="B85" s="213"/>
      <c r="C85" s="213">
        <v>4300</v>
      </c>
      <c r="D85" s="96" t="s">
        <v>209</v>
      </c>
      <c r="E85" s="385">
        <v>56992</v>
      </c>
      <c r="F85" s="262">
        <v>56991.71</v>
      </c>
      <c r="G85" s="386">
        <f t="shared" si="1"/>
        <v>99.99949115665356</v>
      </c>
    </row>
    <row r="86" spans="1:7" ht="12.75" customHeight="1">
      <c r="A86" s="213"/>
      <c r="B86" s="213"/>
      <c r="C86" s="213">
        <v>4350</v>
      </c>
      <c r="D86" s="96" t="s">
        <v>221</v>
      </c>
      <c r="E86" s="385">
        <v>4133</v>
      </c>
      <c r="F86" s="262">
        <v>4132.77</v>
      </c>
      <c r="G86" s="386">
        <f t="shared" si="1"/>
        <v>99.99443503508348</v>
      </c>
    </row>
    <row r="87" spans="1:7" ht="12.75" customHeight="1">
      <c r="A87" s="213"/>
      <c r="B87" s="213"/>
      <c r="C87" s="213">
        <v>4410</v>
      </c>
      <c r="D87" s="96" t="s">
        <v>222</v>
      </c>
      <c r="E87" s="385">
        <v>2447</v>
      </c>
      <c r="F87" s="262">
        <v>2447.1</v>
      </c>
      <c r="G87" s="386">
        <f t="shared" si="1"/>
        <v>100.00408663669799</v>
      </c>
    </row>
    <row r="88" spans="1:7" ht="12.75" customHeight="1">
      <c r="A88" s="213"/>
      <c r="B88" s="213"/>
      <c r="C88" s="213">
        <v>4430</v>
      </c>
      <c r="D88" s="96" t="s">
        <v>223</v>
      </c>
      <c r="E88" s="385">
        <v>1262</v>
      </c>
      <c r="F88" s="262">
        <v>1262</v>
      </c>
      <c r="G88" s="386">
        <f t="shared" si="1"/>
        <v>100</v>
      </c>
    </row>
    <row r="89" spans="1:7" ht="12.75" customHeight="1">
      <c r="A89" s="213"/>
      <c r="B89" s="213"/>
      <c r="C89" s="213">
        <v>4440</v>
      </c>
      <c r="D89" s="96" t="s">
        <v>224</v>
      </c>
      <c r="E89" s="385">
        <v>382</v>
      </c>
      <c r="F89" s="262">
        <v>382</v>
      </c>
      <c r="G89" s="386">
        <f t="shared" si="1"/>
        <v>100</v>
      </c>
    </row>
    <row r="90" spans="1:7" ht="12.75" customHeight="1">
      <c r="A90" s="213"/>
      <c r="B90" s="213"/>
      <c r="C90" s="213">
        <v>4480</v>
      </c>
      <c r="D90" s="96" t="s">
        <v>225</v>
      </c>
      <c r="E90" s="385">
        <v>4340</v>
      </c>
      <c r="F90" s="262">
        <v>4340</v>
      </c>
      <c r="G90" s="386">
        <f t="shared" si="1"/>
        <v>100</v>
      </c>
    </row>
    <row r="91" spans="1:7" ht="25.5" customHeight="1">
      <c r="A91" s="213"/>
      <c r="B91" s="213"/>
      <c r="C91" s="302">
        <v>4500</v>
      </c>
      <c r="D91" s="96" t="s">
        <v>226</v>
      </c>
      <c r="E91" s="387">
        <v>794</v>
      </c>
      <c r="F91" s="97">
        <v>794</v>
      </c>
      <c r="G91" s="388">
        <f t="shared" si="1"/>
        <v>100</v>
      </c>
    </row>
    <row r="92" spans="1:7" ht="13.5" customHeight="1">
      <c r="A92" s="213"/>
      <c r="B92" s="215"/>
      <c r="C92" s="216">
        <v>6060</v>
      </c>
      <c r="D92" s="100" t="s">
        <v>289</v>
      </c>
      <c r="E92" s="365">
        <v>245000</v>
      </c>
      <c r="F92" s="241">
        <v>245000</v>
      </c>
      <c r="G92" s="389">
        <f t="shared" si="1"/>
        <v>100</v>
      </c>
    </row>
    <row r="93" spans="1:7" ht="12.75" customHeight="1">
      <c r="A93" s="193"/>
      <c r="B93" s="215">
        <v>75414</v>
      </c>
      <c r="C93" s="293"/>
      <c r="D93" s="145" t="s">
        <v>98</v>
      </c>
      <c r="E93" s="379">
        <v>400</v>
      </c>
      <c r="F93" s="314">
        <f>F94</f>
        <v>400</v>
      </c>
      <c r="G93" s="393">
        <f t="shared" si="1"/>
        <v>100</v>
      </c>
    </row>
    <row r="94" spans="1:7" ht="12.75" customHeight="1">
      <c r="A94" s="189"/>
      <c r="B94" s="215"/>
      <c r="C94" s="308">
        <v>4300</v>
      </c>
      <c r="D94" s="145" t="s">
        <v>209</v>
      </c>
      <c r="E94" s="379">
        <v>400</v>
      </c>
      <c r="F94" s="366">
        <v>400</v>
      </c>
      <c r="G94" s="367">
        <f t="shared" si="1"/>
        <v>100</v>
      </c>
    </row>
    <row r="95" spans="1:7" ht="14.25" customHeight="1">
      <c r="A95" s="8">
        <v>851</v>
      </c>
      <c r="B95" s="390"/>
      <c r="C95" s="390"/>
      <c r="D95" s="67" t="s">
        <v>150</v>
      </c>
      <c r="E95" s="229">
        <f>E96</f>
        <v>887526</v>
      </c>
      <c r="F95" s="269">
        <f>F96</f>
        <v>877530.3</v>
      </c>
      <c r="G95" s="362">
        <f t="shared" si="1"/>
        <v>98.87375693782494</v>
      </c>
    </row>
    <row r="96" spans="1:7" ht="40.5" customHeight="1">
      <c r="A96" s="430"/>
      <c r="B96" s="403">
        <v>85156</v>
      </c>
      <c r="C96" s="403"/>
      <c r="D96" s="153" t="s">
        <v>202</v>
      </c>
      <c r="E96" s="185">
        <f>E97</f>
        <v>887526</v>
      </c>
      <c r="F96" s="80">
        <f>F97</f>
        <v>877530.3</v>
      </c>
      <c r="G96" s="364">
        <f t="shared" si="1"/>
        <v>98.87375693782494</v>
      </c>
    </row>
    <row r="97" spans="1:7" ht="12.75" customHeight="1">
      <c r="A97" s="189"/>
      <c r="B97" s="215"/>
      <c r="C97" s="215">
        <v>4130</v>
      </c>
      <c r="D97" s="145" t="s">
        <v>276</v>
      </c>
      <c r="E97" s="365">
        <v>887526</v>
      </c>
      <c r="F97" s="314">
        <v>877530.3</v>
      </c>
      <c r="G97" s="389">
        <f t="shared" si="1"/>
        <v>98.87375693782494</v>
      </c>
    </row>
    <row r="98" spans="1:7" ht="15" customHeight="1">
      <c r="A98" s="8">
        <v>852</v>
      </c>
      <c r="B98" s="8"/>
      <c r="C98" s="8"/>
      <c r="D98" s="67" t="s">
        <v>203</v>
      </c>
      <c r="E98" s="204">
        <f>E99</f>
        <v>356500</v>
      </c>
      <c r="F98" s="259">
        <f>F99</f>
        <v>355106.81</v>
      </c>
      <c r="G98" s="362">
        <f t="shared" si="1"/>
        <v>99.6092033660589</v>
      </c>
    </row>
    <row r="99" spans="1:7" ht="12.75" customHeight="1">
      <c r="A99" s="193"/>
      <c r="B99" s="187">
        <v>85203</v>
      </c>
      <c r="C99" s="187"/>
      <c r="D99" s="157" t="s">
        <v>165</v>
      </c>
      <c r="E99" s="401">
        <f>SUM(E100:E113)</f>
        <v>356500</v>
      </c>
      <c r="F99" s="299">
        <f>SUM(F100:F113)</f>
        <v>355106.81</v>
      </c>
      <c r="G99" s="381">
        <f t="shared" si="1"/>
        <v>99.6092033660589</v>
      </c>
    </row>
    <row r="100" spans="1:7" ht="12.75" customHeight="1">
      <c r="A100" s="213"/>
      <c r="B100" s="309"/>
      <c r="C100" s="199">
        <v>3020</v>
      </c>
      <c r="D100" s="92" t="s">
        <v>281</v>
      </c>
      <c r="E100" s="400">
        <v>55</v>
      </c>
      <c r="F100" s="248">
        <v>55.34</v>
      </c>
      <c r="G100" s="384">
        <f t="shared" si="1"/>
        <v>100.61818181818182</v>
      </c>
    </row>
    <row r="101" spans="1:7" ht="12.75" customHeight="1">
      <c r="A101" s="213"/>
      <c r="B101" s="213"/>
      <c r="C101" s="213">
        <v>4010</v>
      </c>
      <c r="D101" s="96" t="s">
        <v>212</v>
      </c>
      <c r="E101" s="385">
        <v>15275</v>
      </c>
      <c r="F101" s="262">
        <v>15275</v>
      </c>
      <c r="G101" s="386">
        <f t="shared" si="1"/>
        <v>100</v>
      </c>
    </row>
    <row r="102" spans="1:7" ht="12.75" customHeight="1">
      <c r="A102" s="213"/>
      <c r="B102" s="213"/>
      <c r="C102" s="213">
        <v>4110</v>
      </c>
      <c r="D102" s="96" t="s">
        <v>214</v>
      </c>
      <c r="E102" s="385">
        <v>2759</v>
      </c>
      <c r="F102" s="262">
        <v>2758.67</v>
      </c>
      <c r="G102" s="386">
        <f t="shared" si="1"/>
        <v>99.98803914461762</v>
      </c>
    </row>
    <row r="103" spans="1:7" ht="12.75" customHeight="1">
      <c r="A103" s="213"/>
      <c r="B103" s="213"/>
      <c r="C103" s="213">
        <v>4120</v>
      </c>
      <c r="D103" s="96" t="s">
        <v>215</v>
      </c>
      <c r="E103" s="385">
        <v>374</v>
      </c>
      <c r="F103" s="262">
        <v>374.27</v>
      </c>
      <c r="G103" s="386">
        <f t="shared" si="1"/>
        <v>100.07219251336899</v>
      </c>
    </row>
    <row r="104" spans="1:7" ht="12.75" customHeight="1">
      <c r="A104" s="213"/>
      <c r="B104" s="213"/>
      <c r="C104" s="213">
        <v>4170</v>
      </c>
      <c r="D104" s="96" t="s">
        <v>234</v>
      </c>
      <c r="E104" s="385">
        <v>3000</v>
      </c>
      <c r="F104" s="262">
        <v>3000</v>
      </c>
      <c r="G104" s="386">
        <f t="shared" si="1"/>
        <v>100</v>
      </c>
    </row>
    <row r="105" spans="1:7" ht="12.75" customHeight="1">
      <c r="A105" s="213"/>
      <c r="B105" s="213"/>
      <c r="C105" s="213">
        <v>4210</v>
      </c>
      <c r="D105" s="96" t="s">
        <v>217</v>
      </c>
      <c r="E105" s="385">
        <v>84713</v>
      </c>
      <c r="F105" s="262">
        <v>84662.14</v>
      </c>
      <c r="G105" s="386">
        <f t="shared" si="1"/>
        <v>99.93996198930506</v>
      </c>
    </row>
    <row r="106" spans="1:7" ht="12.75" customHeight="1">
      <c r="A106" s="213"/>
      <c r="B106" s="213"/>
      <c r="C106" s="213">
        <v>4220</v>
      </c>
      <c r="D106" s="96" t="s">
        <v>283</v>
      </c>
      <c r="E106" s="385">
        <v>2266</v>
      </c>
      <c r="F106" s="262">
        <v>2265.96</v>
      </c>
      <c r="G106" s="386">
        <f t="shared" si="1"/>
        <v>99.9982347749338</v>
      </c>
    </row>
    <row r="107" spans="1:7" ht="12.75" customHeight="1">
      <c r="A107" s="213"/>
      <c r="B107" s="213"/>
      <c r="C107" s="213">
        <v>4260</v>
      </c>
      <c r="D107" s="96" t="s">
        <v>218</v>
      </c>
      <c r="E107" s="385">
        <v>3935</v>
      </c>
      <c r="F107" s="262">
        <v>3934.28</v>
      </c>
      <c r="G107" s="386">
        <f t="shared" si="1"/>
        <v>99.98170266836087</v>
      </c>
    </row>
    <row r="108" spans="1:7" ht="12.75" customHeight="1">
      <c r="A108" s="213"/>
      <c r="B108" s="213"/>
      <c r="C108" s="213">
        <v>4270</v>
      </c>
      <c r="D108" s="96" t="s">
        <v>219</v>
      </c>
      <c r="E108" s="385">
        <v>118591</v>
      </c>
      <c r="F108" s="262">
        <v>118591.13</v>
      </c>
      <c r="G108" s="386">
        <f t="shared" si="1"/>
        <v>100.00010962046024</v>
      </c>
    </row>
    <row r="109" spans="1:7" ht="12.75" customHeight="1">
      <c r="A109" s="213"/>
      <c r="B109" s="213"/>
      <c r="C109" s="213">
        <v>4280</v>
      </c>
      <c r="D109" s="96" t="s">
        <v>286</v>
      </c>
      <c r="E109" s="385">
        <v>300</v>
      </c>
      <c r="F109" s="262">
        <v>300</v>
      </c>
      <c r="G109" s="386">
        <f t="shared" si="1"/>
        <v>100</v>
      </c>
    </row>
    <row r="110" spans="1:7" ht="12.75" customHeight="1">
      <c r="A110" s="213"/>
      <c r="B110" s="213"/>
      <c r="C110" s="213">
        <v>4300</v>
      </c>
      <c r="D110" s="96" t="s">
        <v>209</v>
      </c>
      <c r="E110" s="385">
        <v>3529</v>
      </c>
      <c r="F110" s="262">
        <v>3515.32</v>
      </c>
      <c r="G110" s="386">
        <f t="shared" si="1"/>
        <v>99.61235477472373</v>
      </c>
    </row>
    <row r="111" spans="1:7" ht="12.75" customHeight="1">
      <c r="A111" s="213"/>
      <c r="B111" s="213"/>
      <c r="C111" s="213">
        <v>4430</v>
      </c>
      <c r="D111" s="96" t="s">
        <v>287</v>
      </c>
      <c r="E111" s="385">
        <v>5000</v>
      </c>
      <c r="F111" s="262">
        <v>4534.5</v>
      </c>
      <c r="G111" s="386">
        <f t="shared" si="1"/>
        <v>90.69</v>
      </c>
    </row>
    <row r="112" spans="1:7" ht="12.75" customHeight="1">
      <c r="A112" s="213"/>
      <c r="B112" s="213"/>
      <c r="C112" s="213">
        <v>4440</v>
      </c>
      <c r="D112" s="96" t="s">
        <v>288</v>
      </c>
      <c r="E112" s="385">
        <v>703</v>
      </c>
      <c r="F112" s="262">
        <v>703</v>
      </c>
      <c r="G112" s="386">
        <f t="shared" si="1"/>
        <v>100</v>
      </c>
    </row>
    <row r="113" spans="1:7" ht="12.75" customHeight="1">
      <c r="A113" s="213"/>
      <c r="B113" s="215"/>
      <c r="C113" s="215">
        <v>6060</v>
      </c>
      <c r="D113" s="100" t="s">
        <v>289</v>
      </c>
      <c r="E113" s="365">
        <v>116000</v>
      </c>
      <c r="F113" s="241">
        <v>115137.2</v>
      </c>
      <c r="G113" s="389">
        <f t="shared" si="1"/>
        <v>99.25620689655173</v>
      </c>
    </row>
    <row r="114" spans="1:7" ht="30" customHeight="1">
      <c r="A114" s="8">
        <v>853</v>
      </c>
      <c r="B114" s="215"/>
      <c r="C114" s="189"/>
      <c r="D114" s="18" t="s">
        <v>174</v>
      </c>
      <c r="E114" s="183">
        <f>E115</f>
        <v>58000</v>
      </c>
      <c r="F114" s="68">
        <f>F115</f>
        <v>58000</v>
      </c>
      <c r="G114" s="397">
        <f t="shared" si="1"/>
        <v>100</v>
      </c>
    </row>
    <row r="115" spans="1:7" ht="12.75" customHeight="1">
      <c r="A115" s="194"/>
      <c r="B115" s="404">
        <v>85321</v>
      </c>
      <c r="C115" s="195"/>
      <c r="D115" s="24" t="s">
        <v>175</v>
      </c>
      <c r="E115" s="198">
        <f>SUM(E116:E124)</f>
        <v>58000</v>
      </c>
      <c r="F115" s="271">
        <f>SUM(F116:F124)</f>
        <v>58000</v>
      </c>
      <c r="G115" s="381">
        <f t="shared" si="1"/>
        <v>100</v>
      </c>
    </row>
    <row r="116" spans="1:7" ht="12.75" customHeight="1">
      <c r="A116" s="213"/>
      <c r="B116" s="206"/>
      <c r="C116" s="206">
        <v>4010</v>
      </c>
      <c r="D116" s="51" t="s">
        <v>212</v>
      </c>
      <c r="E116" s="400">
        <v>23135</v>
      </c>
      <c r="F116" s="248">
        <v>23135</v>
      </c>
      <c r="G116" s="384">
        <f t="shared" si="1"/>
        <v>100</v>
      </c>
    </row>
    <row r="117" spans="1:7" ht="12.75" customHeight="1">
      <c r="A117" s="213"/>
      <c r="B117" s="193"/>
      <c r="C117" s="193">
        <v>4040</v>
      </c>
      <c r="D117" s="85" t="s">
        <v>213</v>
      </c>
      <c r="E117" s="385">
        <v>1378</v>
      </c>
      <c r="F117" s="262">
        <v>1378</v>
      </c>
      <c r="G117" s="386">
        <f t="shared" si="1"/>
        <v>100</v>
      </c>
    </row>
    <row r="118" spans="1:7" ht="12.75" customHeight="1">
      <c r="A118" s="213"/>
      <c r="B118" s="193"/>
      <c r="C118" s="193">
        <v>4110</v>
      </c>
      <c r="D118" s="85" t="s">
        <v>214</v>
      </c>
      <c r="E118" s="385">
        <v>4499</v>
      </c>
      <c r="F118" s="262">
        <v>4499</v>
      </c>
      <c r="G118" s="386">
        <f t="shared" si="1"/>
        <v>100</v>
      </c>
    </row>
    <row r="119" spans="1:7" ht="12.75" customHeight="1">
      <c r="A119" s="213"/>
      <c r="B119" s="193"/>
      <c r="C119" s="193">
        <v>4120</v>
      </c>
      <c r="D119" s="85" t="s">
        <v>215</v>
      </c>
      <c r="E119" s="405">
        <v>729</v>
      </c>
      <c r="F119" s="262">
        <v>729</v>
      </c>
      <c r="G119" s="386">
        <f t="shared" si="1"/>
        <v>100</v>
      </c>
    </row>
    <row r="120" spans="1:7" ht="12.75" customHeight="1">
      <c r="A120" s="213"/>
      <c r="B120" s="193"/>
      <c r="C120" s="193">
        <v>4170</v>
      </c>
      <c r="D120" s="85" t="s">
        <v>234</v>
      </c>
      <c r="E120" s="385">
        <v>14425</v>
      </c>
      <c r="F120" s="262">
        <v>14425</v>
      </c>
      <c r="G120" s="386">
        <f t="shared" si="1"/>
        <v>100</v>
      </c>
    </row>
    <row r="121" spans="1:7" ht="12.75" customHeight="1">
      <c r="A121" s="213"/>
      <c r="B121" s="193"/>
      <c r="C121" s="193">
        <v>4210</v>
      </c>
      <c r="D121" s="85" t="s">
        <v>217</v>
      </c>
      <c r="E121" s="385">
        <v>1025</v>
      </c>
      <c r="F121" s="262">
        <v>1025</v>
      </c>
      <c r="G121" s="386">
        <f t="shared" si="1"/>
        <v>100</v>
      </c>
    </row>
    <row r="122" spans="1:7" ht="12.75" customHeight="1">
      <c r="A122" s="213"/>
      <c r="B122" s="193"/>
      <c r="C122" s="193">
        <v>4260</v>
      </c>
      <c r="D122" s="85" t="s">
        <v>218</v>
      </c>
      <c r="E122" s="385">
        <v>4700</v>
      </c>
      <c r="F122" s="262">
        <v>4700</v>
      </c>
      <c r="G122" s="386">
        <f t="shared" si="1"/>
        <v>100</v>
      </c>
    </row>
    <row r="123" spans="1:7" ht="12.75" customHeight="1">
      <c r="A123" s="213"/>
      <c r="B123" s="193"/>
      <c r="C123" s="193">
        <v>4300</v>
      </c>
      <c r="D123" s="85" t="s">
        <v>209</v>
      </c>
      <c r="E123" s="385">
        <v>7365</v>
      </c>
      <c r="F123" s="262">
        <v>7365</v>
      </c>
      <c r="G123" s="386">
        <f t="shared" si="1"/>
        <v>100</v>
      </c>
    </row>
    <row r="124" spans="1:7" ht="14.25" customHeight="1">
      <c r="A124" s="213"/>
      <c r="B124" s="189"/>
      <c r="C124" s="189">
        <v>4440</v>
      </c>
      <c r="D124" s="85" t="s">
        <v>224</v>
      </c>
      <c r="E124" s="365">
        <v>744</v>
      </c>
      <c r="F124" s="241">
        <v>744</v>
      </c>
      <c r="G124" s="389">
        <f t="shared" si="1"/>
        <v>100</v>
      </c>
    </row>
    <row r="125" spans="1:7" ht="14.25" customHeight="1">
      <c r="A125" s="456" t="s">
        <v>308</v>
      </c>
      <c r="B125" s="449"/>
      <c r="C125" s="449"/>
      <c r="D125" s="450"/>
      <c r="E125" s="229">
        <f>SUM(E12,E15,E18,E21,E39,E66,E95,E98,E114+E57)</f>
        <v>4719651</v>
      </c>
      <c r="F125" s="269">
        <f>SUM(F12,F15,F18,F21,F39,F66,F95,F98,F114+F57)</f>
        <v>4706649.51</v>
      </c>
      <c r="G125" s="391">
        <f t="shared" si="1"/>
        <v>99.72452433453236</v>
      </c>
    </row>
    <row r="126" spans="6:7" ht="14.25" customHeight="1">
      <c r="F126" s="359"/>
      <c r="G126" s="359"/>
    </row>
    <row r="127" spans="6:7" ht="14.25" customHeight="1">
      <c r="F127" s="359"/>
      <c r="G127" s="359"/>
    </row>
    <row r="128" spans="6:7" ht="14.25" customHeight="1">
      <c r="F128" s="359"/>
      <c r="G128" s="359"/>
    </row>
    <row r="129" spans="6:7" ht="14.25" customHeight="1">
      <c r="F129" s="359"/>
      <c r="G129" s="359"/>
    </row>
    <row r="130" spans="6:7" ht="14.25" customHeight="1">
      <c r="F130" s="359"/>
      <c r="G130" s="359"/>
    </row>
    <row r="131" spans="6:7" ht="14.25" customHeight="1">
      <c r="F131" s="359"/>
      <c r="G131" s="359"/>
    </row>
    <row r="132" spans="6:7" ht="14.25" customHeight="1">
      <c r="F132" s="359"/>
      <c r="G132" s="359"/>
    </row>
    <row r="133" spans="6:7" ht="14.25" customHeight="1">
      <c r="F133" s="359"/>
      <c r="G133" s="359"/>
    </row>
    <row r="134" spans="6:7" ht="14.25" customHeight="1">
      <c r="F134" s="359"/>
      <c r="G134" s="359"/>
    </row>
    <row r="135" spans="6:7" ht="14.25" customHeight="1">
      <c r="F135" s="359"/>
      <c r="G135" s="359"/>
    </row>
    <row r="136" spans="6:7" ht="14.25" customHeight="1">
      <c r="F136" s="359"/>
      <c r="G136" s="359"/>
    </row>
    <row r="137" spans="6:7" ht="14.25" customHeight="1">
      <c r="F137" s="359"/>
      <c r="G137" s="359"/>
    </row>
    <row r="138" spans="6:7" ht="14.25" customHeight="1">
      <c r="F138" s="359"/>
      <c r="G138" s="359"/>
    </row>
    <row r="139" spans="6:7" ht="14.25" customHeight="1">
      <c r="F139" s="359"/>
      <c r="G139" s="359"/>
    </row>
    <row r="140" spans="6:7" ht="14.25" customHeight="1">
      <c r="F140" s="359"/>
      <c r="G140" s="359"/>
    </row>
    <row r="141" spans="6:7" ht="14.25" customHeight="1">
      <c r="F141" s="359"/>
      <c r="G141" s="359"/>
    </row>
    <row r="142" spans="6:7" ht="14.25" customHeight="1">
      <c r="F142" s="359"/>
      <c r="G142" s="359"/>
    </row>
    <row r="143" spans="6:7" ht="14.25" customHeight="1">
      <c r="F143" s="359"/>
      <c r="G143" s="359"/>
    </row>
    <row r="144" spans="6:7" ht="14.25" customHeight="1">
      <c r="F144" s="359"/>
      <c r="G144" s="359"/>
    </row>
    <row r="145" spans="6:7" ht="14.25" customHeight="1">
      <c r="F145" s="359"/>
      <c r="G145" s="359"/>
    </row>
    <row r="146" spans="6:7" ht="14.25" customHeight="1">
      <c r="F146" s="359"/>
      <c r="G146" s="359"/>
    </row>
    <row r="147" spans="6:7" ht="14.25" customHeight="1">
      <c r="F147" s="359"/>
      <c r="G147" s="359"/>
    </row>
    <row r="148" spans="6:7" ht="14.25" customHeight="1">
      <c r="F148" s="359"/>
      <c r="G148" s="359"/>
    </row>
    <row r="149" spans="6:7" ht="14.25" customHeight="1">
      <c r="F149" s="359"/>
      <c r="G149" s="359"/>
    </row>
    <row r="150" spans="6:7" ht="14.25" customHeight="1">
      <c r="F150" s="359"/>
      <c r="G150" s="359"/>
    </row>
    <row r="151" spans="6:7" ht="14.25" customHeight="1">
      <c r="F151" s="359"/>
      <c r="G151" s="359"/>
    </row>
    <row r="152" spans="6:7" ht="14.25" customHeight="1">
      <c r="F152" s="359"/>
      <c r="G152" s="359"/>
    </row>
    <row r="153" spans="6:7" ht="14.25" customHeight="1">
      <c r="F153" s="359"/>
      <c r="G153" s="359"/>
    </row>
    <row r="154" spans="6:7" ht="14.25" customHeight="1">
      <c r="F154" s="359"/>
      <c r="G154" s="359"/>
    </row>
    <row r="155" spans="6:7" ht="14.25" customHeight="1">
      <c r="F155" s="359"/>
      <c r="G155" s="359"/>
    </row>
    <row r="156" spans="6:7" ht="14.25" customHeight="1">
      <c r="F156" s="359"/>
      <c r="G156" s="359"/>
    </row>
    <row r="157" spans="6:7" ht="14.25" customHeight="1">
      <c r="F157" s="359"/>
      <c r="G157" s="359"/>
    </row>
    <row r="158" spans="6:7" ht="14.25" customHeight="1">
      <c r="F158" s="359"/>
      <c r="G158" s="359"/>
    </row>
    <row r="159" spans="6:7" ht="14.25" customHeight="1">
      <c r="F159" s="359"/>
      <c r="G159" s="359"/>
    </row>
    <row r="160" spans="6:7" ht="14.25" customHeight="1">
      <c r="F160" s="359"/>
      <c r="G160" s="359"/>
    </row>
    <row r="161" spans="6:7" ht="14.25" customHeight="1">
      <c r="F161" s="359"/>
      <c r="G161" s="359"/>
    </row>
    <row r="162" spans="6:7" ht="14.25" customHeight="1">
      <c r="F162" s="359"/>
      <c r="G162" s="359"/>
    </row>
    <row r="163" spans="6:7" ht="14.25" customHeight="1">
      <c r="F163" s="359"/>
      <c r="G163" s="359"/>
    </row>
    <row r="164" spans="6:7" ht="14.25" customHeight="1">
      <c r="F164" s="359"/>
      <c r="G164" s="359"/>
    </row>
    <row r="165" spans="6:7" ht="14.25" customHeight="1">
      <c r="F165" s="359"/>
      <c r="G165" s="359"/>
    </row>
    <row r="166" spans="6:7" ht="14.25" customHeight="1">
      <c r="F166" s="359"/>
      <c r="G166" s="359"/>
    </row>
    <row r="167" spans="6:7" ht="14.25" customHeight="1">
      <c r="F167" s="359"/>
      <c r="G167" s="359"/>
    </row>
    <row r="168" spans="6:7" ht="14.25" customHeight="1">
      <c r="F168" s="359"/>
      <c r="G168" s="359"/>
    </row>
    <row r="169" spans="6:7" ht="14.25" customHeight="1">
      <c r="F169" s="359"/>
      <c r="G169" s="359"/>
    </row>
    <row r="170" spans="6:7" ht="14.25" customHeight="1">
      <c r="F170" s="359"/>
      <c r="G170" s="359"/>
    </row>
    <row r="171" spans="6:7" ht="14.25" customHeight="1">
      <c r="F171" s="359"/>
      <c r="G171" s="359"/>
    </row>
    <row r="172" spans="6:7" ht="14.25" customHeight="1">
      <c r="F172" s="359"/>
      <c r="G172" s="359"/>
    </row>
    <row r="173" spans="6:7" ht="14.25" customHeight="1">
      <c r="F173" s="359"/>
      <c r="G173" s="359"/>
    </row>
    <row r="174" spans="6:7" ht="14.25" customHeight="1">
      <c r="F174" s="359"/>
      <c r="G174" s="359"/>
    </row>
    <row r="175" spans="6:7" ht="14.25" customHeight="1">
      <c r="F175" s="359"/>
      <c r="G175" s="359"/>
    </row>
    <row r="176" spans="6:7" ht="14.25" customHeight="1">
      <c r="F176" s="359"/>
      <c r="G176" s="359"/>
    </row>
    <row r="177" spans="6:7" ht="14.25" customHeight="1">
      <c r="F177" s="359"/>
      <c r="G177" s="359"/>
    </row>
    <row r="178" spans="6:7" ht="14.25" customHeight="1">
      <c r="F178" s="359"/>
      <c r="G178" s="359"/>
    </row>
    <row r="179" spans="6:7" ht="14.25" customHeight="1">
      <c r="F179" s="359"/>
      <c r="G179" s="359"/>
    </row>
    <row r="180" spans="6:7" ht="14.25" customHeight="1">
      <c r="F180" s="359"/>
      <c r="G180" s="359"/>
    </row>
    <row r="181" spans="6:7" ht="14.25" customHeight="1">
      <c r="F181" s="359"/>
      <c r="G181" s="359"/>
    </row>
    <row r="182" spans="6:7" ht="14.25" customHeight="1">
      <c r="F182" s="359"/>
      <c r="G182" s="359"/>
    </row>
    <row r="183" spans="6:7" ht="14.25" customHeight="1">
      <c r="F183" s="359"/>
      <c r="G183" s="359"/>
    </row>
    <row r="184" spans="6:7" ht="14.25" customHeight="1">
      <c r="F184" s="359"/>
      <c r="G184" s="359"/>
    </row>
    <row r="185" spans="6:7" ht="14.25" customHeight="1">
      <c r="F185" s="359"/>
      <c r="G185" s="359"/>
    </row>
    <row r="186" spans="6:7" ht="14.25" customHeight="1">
      <c r="F186" s="359"/>
      <c r="G186" s="359"/>
    </row>
    <row r="187" spans="6:7" ht="14.25" customHeight="1">
      <c r="F187" s="359"/>
      <c r="G187" s="359"/>
    </row>
    <row r="188" spans="6:7" ht="14.25" customHeight="1">
      <c r="F188" s="359"/>
      <c r="G188" s="359"/>
    </row>
    <row r="189" spans="6:7" ht="14.25" customHeight="1">
      <c r="F189" s="359"/>
      <c r="G189" s="359"/>
    </row>
    <row r="190" spans="6:7" ht="14.25" customHeight="1">
      <c r="F190" s="359"/>
      <c r="G190" s="359"/>
    </row>
    <row r="191" spans="6:7" ht="14.25" customHeight="1">
      <c r="F191" s="359"/>
      <c r="G191" s="359"/>
    </row>
    <row r="192" spans="6:7" ht="14.25" customHeight="1">
      <c r="F192" s="359"/>
      <c r="G192" s="359"/>
    </row>
    <row r="193" spans="6:7" ht="14.25" customHeight="1">
      <c r="F193" s="359"/>
      <c r="G193" s="359"/>
    </row>
    <row r="194" spans="6:7" ht="14.25" customHeight="1">
      <c r="F194" s="359"/>
      <c r="G194" s="359"/>
    </row>
    <row r="195" spans="6:7" ht="14.25" customHeight="1">
      <c r="F195" s="359"/>
      <c r="G195" s="359"/>
    </row>
    <row r="196" spans="6:7" ht="14.25" customHeight="1">
      <c r="F196" s="359"/>
      <c r="G196" s="359"/>
    </row>
    <row r="197" spans="6:7" ht="14.25" customHeight="1">
      <c r="F197" s="359"/>
      <c r="G197" s="359"/>
    </row>
    <row r="198" spans="6:7" ht="14.25" customHeight="1">
      <c r="F198" s="359"/>
      <c r="G198" s="359"/>
    </row>
    <row r="199" spans="6:7" ht="14.25" customHeight="1">
      <c r="F199" s="359"/>
      <c r="G199" s="359"/>
    </row>
    <row r="200" spans="6:7" ht="14.25" customHeight="1">
      <c r="F200" s="359"/>
      <c r="G200" s="359"/>
    </row>
  </sheetData>
  <mergeCells count="9">
    <mergeCell ref="A1:G1"/>
    <mergeCell ref="A2:G2"/>
    <mergeCell ref="A3:G3"/>
    <mergeCell ref="A4:E4"/>
    <mergeCell ref="A125:D125"/>
    <mergeCell ref="A5:G5"/>
    <mergeCell ref="A6:G6"/>
    <mergeCell ref="A7:G7"/>
    <mergeCell ref="A8:G8"/>
  </mergeCells>
  <printOptions/>
  <pageMargins left="0.3937007874015748" right="0.3937007874015748" top="0.9448818897637796" bottom="0.3937007874015748" header="0.5118110236220472" footer="0.5118110236220472"/>
  <pageSetup horizontalDpi="600" verticalDpi="600" orientation="portrait" paperSize="9" r:id="rId1"/>
  <rowBreaks count="1" manualBreakCount="1"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G19"/>
  <sheetViews>
    <sheetView view="pageBreakPreview" zoomScaleSheetLayoutView="100" workbookViewId="0" topLeftCell="A1">
      <selection activeCell="D69" sqref="D69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6.28125" style="0" customWidth="1"/>
    <col min="4" max="4" width="38.28125" style="0" customWidth="1"/>
    <col min="5" max="5" width="14.00390625" style="0" customWidth="1"/>
    <col min="6" max="6" width="14.57421875" style="0" customWidth="1"/>
    <col min="7" max="7" width="6.7109375" style="0" customWidth="1"/>
  </cols>
  <sheetData>
    <row r="1" spans="1:7" ht="12.75">
      <c r="A1" s="1"/>
      <c r="B1" s="1"/>
      <c r="C1" s="1"/>
      <c r="D1" s="459" t="s">
        <v>313</v>
      </c>
      <c r="E1" s="459"/>
      <c r="F1" s="464"/>
      <c r="G1" s="464"/>
    </row>
    <row r="2" spans="1:7" ht="12.75">
      <c r="A2" s="1"/>
      <c r="B2" s="1"/>
      <c r="C2" s="1"/>
      <c r="D2" s="459" t="s">
        <v>1</v>
      </c>
      <c r="E2" s="459"/>
      <c r="F2" s="464"/>
      <c r="G2" s="464"/>
    </row>
    <row r="3" spans="1:7" ht="12.75">
      <c r="A3" s="1"/>
      <c r="B3" s="1"/>
      <c r="C3" s="1"/>
      <c r="D3" s="459" t="s">
        <v>2</v>
      </c>
      <c r="E3" s="459"/>
      <c r="F3" s="464"/>
      <c r="G3" s="464"/>
    </row>
    <row r="4" spans="1:7" ht="12.75">
      <c r="A4" s="1"/>
      <c r="B4" s="1"/>
      <c r="C4" s="1"/>
      <c r="D4" s="459"/>
      <c r="E4" s="459"/>
      <c r="F4" s="464"/>
      <c r="G4" s="464"/>
    </row>
    <row r="5" spans="1:7" ht="12.75">
      <c r="A5" s="1"/>
      <c r="B5" s="1"/>
      <c r="C5" s="1"/>
      <c r="D5" s="3"/>
      <c r="E5" s="3"/>
      <c r="F5" s="407"/>
      <c r="G5" s="407"/>
    </row>
    <row r="6" spans="1:7" ht="12.75">
      <c r="A6" s="1"/>
      <c r="B6" s="1"/>
      <c r="C6" s="1"/>
      <c r="D6" s="3"/>
      <c r="E6" s="3"/>
      <c r="F6" s="407"/>
      <c r="G6" s="407"/>
    </row>
    <row r="7" spans="1:7" ht="12.75">
      <c r="A7" s="1"/>
      <c r="B7" s="1"/>
      <c r="C7" s="1"/>
      <c r="D7" s="3"/>
      <c r="E7" s="3"/>
      <c r="F7" s="407"/>
      <c r="G7" s="407"/>
    </row>
    <row r="8" spans="1:7" ht="12.75">
      <c r="A8" s="1"/>
      <c r="B8" s="1"/>
      <c r="C8" s="1"/>
      <c r="D8" s="3"/>
      <c r="E8" s="3"/>
      <c r="F8" s="407"/>
      <c r="G8" s="407"/>
    </row>
    <row r="9" spans="1:7" ht="18.75">
      <c r="A9" s="451" t="s">
        <v>197</v>
      </c>
      <c r="B9" s="451"/>
      <c r="C9" s="451"/>
      <c r="D9" s="451"/>
      <c r="E9" s="451"/>
      <c r="F9" s="464"/>
      <c r="G9" s="464"/>
    </row>
    <row r="10" spans="1:7" ht="18.75">
      <c r="A10" s="451" t="s">
        <v>206</v>
      </c>
      <c r="B10" s="465"/>
      <c r="C10" s="465"/>
      <c r="D10" s="465"/>
      <c r="E10" s="465"/>
      <c r="F10" s="464"/>
      <c r="G10" s="464"/>
    </row>
    <row r="11" spans="1:7" ht="18.75">
      <c r="A11" s="451" t="s">
        <v>314</v>
      </c>
      <c r="B11" s="451"/>
      <c r="C11" s="451"/>
      <c r="D11" s="451"/>
      <c r="E11" s="451"/>
      <c r="F11" s="464"/>
      <c r="G11" s="464"/>
    </row>
    <row r="12" spans="1:7" ht="18.75">
      <c r="A12" s="451" t="s">
        <v>311</v>
      </c>
      <c r="B12" s="477"/>
      <c r="C12" s="477"/>
      <c r="D12" s="477"/>
      <c r="E12" s="477"/>
      <c r="F12" s="477"/>
      <c r="G12" s="477"/>
    </row>
    <row r="13" spans="6:7" ht="19.5" customHeight="1">
      <c r="F13" s="407"/>
      <c r="G13" s="407"/>
    </row>
    <row r="14" spans="1:7" ht="42.75" customHeight="1">
      <c r="A14" s="231" t="s">
        <v>6</v>
      </c>
      <c r="B14" s="9" t="s">
        <v>7</v>
      </c>
      <c r="C14" s="9" t="s">
        <v>8</v>
      </c>
      <c r="D14" s="9" t="s">
        <v>9</v>
      </c>
      <c r="E14" s="232" t="s">
        <v>208</v>
      </c>
      <c r="F14" s="231" t="s">
        <v>315</v>
      </c>
      <c r="G14" s="233" t="s">
        <v>12</v>
      </c>
    </row>
    <row r="15" spans="1:7" ht="12.75" customHeight="1">
      <c r="A15" s="16">
        <v>750</v>
      </c>
      <c r="B15" s="16"/>
      <c r="C15" s="66"/>
      <c r="D15" s="408" t="s">
        <v>74</v>
      </c>
      <c r="E15" s="168">
        <f>SUM(E16,E20,E30,E32)</f>
        <v>2996</v>
      </c>
      <c r="F15" s="168">
        <f>SUM(F16,F20,F30,F32)</f>
        <v>2996</v>
      </c>
      <c r="G15" s="253">
        <v>100</v>
      </c>
    </row>
    <row r="16" spans="1:7" ht="12.75" customHeight="1">
      <c r="A16" s="109"/>
      <c r="B16" s="77">
        <v>75011</v>
      </c>
      <c r="C16" s="118"/>
      <c r="D16" s="413" t="s">
        <v>75</v>
      </c>
      <c r="E16" s="137">
        <f>SUM(E17:E19)</f>
        <v>2996</v>
      </c>
      <c r="F16" s="414">
        <f>F17+F18+F19</f>
        <v>2996</v>
      </c>
      <c r="G16" s="415">
        <v>100</v>
      </c>
    </row>
    <row r="17" spans="1:7" ht="12.75" customHeight="1">
      <c r="A17" s="107"/>
      <c r="B17" s="90"/>
      <c r="C17" s="50" t="s">
        <v>316</v>
      </c>
      <c r="D17" s="416" t="s">
        <v>212</v>
      </c>
      <c r="E17" s="93">
        <v>2504</v>
      </c>
      <c r="F17" s="417">
        <v>2504</v>
      </c>
      <c r="G17" s="418">
        <v>100</v>
      </c>
    </row>
    <row r="18" spans="1:7" ht="12.75" customHeight="1">
      <c r="A18" s="107"/>
      <c r="B18" s="82"/>
      <c r="C18" s="116" t="s">
        <v>317</v>
      </c>
      <c r="D18" s="419" t="s">
        <v>214</v>
      </c>
      <c r="E18" s="97">
        <v>431</v>
      </c>
      <c r="F18" s="420">
        <v>431</v>
      </c>
      <c r="G18" s="421">
        <v>100</v>
      </c>
    </row>
    <row r="19" spans="1:7" ht="12.75" customHeight="1">
      <c r="A19" s="422"/>
      <c r="B19" s="88"/>
      <c r="C19" s="56" t="s">
        <v>318</v>
      </c>
      <c r="D19" s="423" t="s">
        <v>215</v>
      </c>
      <c r="E19" s="101">
        <v>61</v>
      </c>
      <c r="F19" s="424">
        <v>61</v>
      </c>
      <c r="G19" s="425">
        <v>100</v>
      </c>
    </row>
  </sheetData>
  <mergeCells count="8">
    <mergeCell ref="A9:G9"/>
    <mergeCell ref="A10:G10"/>
    <mergeCell ref="A11:G11"/>
    <mergeCell ref="A12:G12"/>
    <mergeCell ref="D1:G1"/>
    <mergeCell ref="D2:G2"/>
    <mergeCell ref="D3:G3"/>
    <mergeCell ref="D4:G4"/>
  </mergeCells>
  <printOptions/>
  <pageMargins left="0.3937007874015748" right="0.3937007874015748" top="0.9448818897637796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GN51"/>
  <sheetViews>
    <sheetView view="pageBreakPreview" zoomScaleSheetLayoutView="100" workbookViewId="0" topLeftCell="A1">
      <selection activeCell="F11" sqref="F11"/>
    </sheetView>
  </sheetViews>
  <sheetFormatPr defaultColWidth="9.140625" defaultRowHeight="12.75"/>
  <cols>
    <col min="1" max="1" width="9.57421875" style="0" customWidth="1"/>
    <col min="6" max="6" width="10.00390625" style="0" customWidth="1"/>
    <col min="8" max="8" width="9.8515625" style="0" customWidth="1"/>
    <col min="24" max="24" width="12.421875" style="0" customWidth="1"/>
  </cols>
  <sheetData>
    <row r="1" spans="1:24" ht="12.75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75" t="s">
        <v>331</v>
      </c>
      <c r="T1" s="475"/>
      <c r="U1" s="475"/>
      <c r="V1" s="475"/>
      <c r="W1" s="475"/>
      <c r="X1" s="475"/>
    </row>
    <row r="2" spans="1:24" ht="12.7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75" t="s">
        <v>1</v>
      </c>
      <c r="T2" s="475"/>
      <c r="U2" s="475"/>
      <c r="V2" s="475"/>
      <c r="W2" s="475"/>
      <c r="X2" s="475"/>
    </row>
    <row r="3" spans="1:24" ht="12.7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75" t="s">
        <v>2</v>
      </c>
      <c r="T3" s="475"/>
      <c r="U3" s="475"/>
      <c r="V3" s="475"/>
      <c r="W3" s="475"/>
      <c r="X3" s="475"/>
    </row>
    <row r="4" spans="1:24" ht="18.75">
      <c r="A4" s="478" t="s">
        <v>330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9"/>
      <c r="S4" s="479"/>
      <c r="T4" s="479"/>
      <c r="U4" s="479"/>
      <c r="V4" s="479"/>
      <c r="W4" s="479"/>
      <c r="X4" s="479"/>
    </row>
    <row r="5" spans="1:24" ht="12.7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3"/>
      <c r="S5" s="433"/>
      <c r="T5" s="433"/>
      <c r="U5" s="433"/>
      <c r="V5" s="433"/>
      <c r="W5" s="433"/>
      <c r="X5" s="433"/>
    </row>
    <row r="6" spans="1:24" ht="12.75">
      <c r="A6" s="480" t="s">
        <v>329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2"/>
      <c r="S6" s="482"/>
      <c r="T6" s="482"/>
      <c r="U6" s="482"/>
      <c r="V6" s="482"/>
      <c r="W6" s="482"/>
      <c r="X6" s="483"/>
    </row>
    <row r="7" spans="1:24" ht="21">
      <c r="A7" s="434"/>
      <c r="B7" s="434">
        <v>2320</v>
      </c>
      <c r="C7" s="434">
        <v>2330</v>
      </c>
      <c r="D7" s="434">
        <v>2540</v>
      </c>
      <c r="E7" s="434">
        <v>3020</v>
      </c>
      <c r="F7" s="434">
        <v>4010</v>
      </c>
      <c r="G7" s="434">
        <v>4040</v>
      </c>
      <c r="H7" s="434">
        <v>4110</v>
      </c>
      <c r="I7" s="434">
        <v>4120</v>
      </c>
      <c r="J7" s="434">
        <v>4170</v>
      </c>
      <c r="K7" s="434">
        <v>4210</v>
      </c>
      <c r="L7" s="434">
        <v>4240</v>
      </c>
      <c r="M7" s="434">
        <v>4260</v>
      </c>
      <c r="N7" s="434">
        <v>4270</v>
      </c>
      <c r="O7" s="434">
        <v>4280</v>
      </c>
      <c r="P7" s="434">
        <v>4300</v>
      </c>
      <c r="Q7" s="434">
        <v>4350</v>
      </c>
      <c r="R7" s="434">
        <v>4410</v>
      </c>
      <c r="S7" s="434">
        <v>4430</v>
      </c>
      <c r="T7" s="434">
        <v>4440</v>
      </c>
      <c r="U7" s="434">
        <v>4480</v>
      </c>
      <c r="V7" s="434">
        <v>6050</v>
      </c>
      <c r="W7" s="435" t="s">
        <v>332</v>
      </c>
      <c r="X7" s="436"/>
    </row>
    <row r="8" spans="1:24" ht="21.75">
      <c r="A8" s="437" t="s">
        <v>328</v>
      </c>
      <c r="B8" s="438">
        <v>0</v>
      </c>
      <c r="C8" s="438">
        <v>0</v>
      </c>
      <c r="D8" s="438">
        <v>0</v>
      </c>
      <c r="E8" s="438">
        <v>1098.11</v>
      </c>
      <c r="F8" s="438">
        <v>299812.73</v>
      </c>
      <c r="G8" s="438">
        <v>22764.37</v>
      </c>
      <c r="H8" s="438">
        <v>56331.74</v>
      </c>
      <c r="I8" s="438">
        <v>7971.1</v>
      </c>
      <c r="J8" s="438">
        <v>6976.68</v>
      </c>
      <c r="K8" s="438">
        <v>14847.79</v>
      </c>
      <c r="L8" s="438">
        <v>0</v>
      </c>
      <c r="M8" s="438">
        <v>4706.15</v>
      </c>
      <c r="N8" s="438">
        <v>641.72</v>
      </c>
      <c r="O8" s="438">
        <v>0</v>
      </c>
      <c r="P8" s="438">
        <v>16853.64</v>
      </c>
      <c r="Q8" s="438">
        <v>825.95</v>
      </c>
      <c r="R8" s="438">
        <v>118.6</v>
      </c>
      <c r="S8" s="438">
        <v>775</v>
      </c>
      <c r="T8" s="438">
        <v>8187</v>
      </c>
      <c r="U8" s="438">
        <v>0</v>
      </c>
      <c r="V8" s="438">
        <v>0</v>
      </c>
      <c r="W8" s="438"/>
      <c r="X8" s="438">
        <v>441910.58</v>
      </c>
    </row>
    <row r="9" spans="1:24" ht="12.75">
      <c r="A9" s="439">
        <v>80114</v>
      </c>
      <c r="B9" s="440"/>
      <c r="C9" s="440"/>
      <c r="D9" s="440"/>
      <c r="E9" s="440">
        <v>1098.11</v>
      </c>
      <c r="F9" s="440">
        <v>299812.73</v>
      </c>
      <c r="G9" s="440">
        <v>22764.37</v>
      </c>
      <c r="H9" s="440">
        <v>56331.74</v>
      </c>
      <c r="I9" s="440">
        <v>7971.1</v>
      </c>
      <c r="J9" s="440">
        <v>6976.68</v>
      </c>
      <c r="K9" s="440">
        <v>14847.79</v>
      </c>
      <c r="L9" s="440"/>
      <c r="M9" s="440">
        <v>4706.15</v>
      </c>
      <c r="N9" s="440">
        <v>641.72</v>
      </c>
      <c r="O9" s="440"/>
      <c r="P9" s="440">
        <v>16853.64</v>
      </c>
      <c r="Q9" s="440">
        <v>825.95</v>
      </c>
      <c r="R9" s="440">
        <v>118.6</v>
      </c>
      <c r="S9" s="440">
        <v>775</v>
      </c>
      <c r="T9" s="440">
        <v>8187</v>
      </c>
      <c r="U9" s="440"/>
      <c r="V9" s="440"/>
      <c r="W9" s="440"/>
      <c r="X9" s="440">
        <v>441910.58</v>
      </c>
    </row>
    <row r="10" spans="1:24" ht="12.75">
      <c r="A10" s="437" t="s">
        <v>319</v>
      </c>
      <c r="B10" s="438">
        <v>0</v>
      </c>
      <c r="C10" s="438">
        <v>0</v>
      </c>
      <c r="D10" s="438">
        <v>0</v>
      </c>
      <c r="E10" s="438">
        <v>1606</v>
      </c>
      <c r="F10" s="438">
        <v>1159548.57</v>
      </c>
      <c r="G10" s="438">
        <v>75309.58</v>
      </c>
      <c r="H10" s="438">
        <v>204070.86</v>
      </c>
      <c r="I10" s="438">
        <v>29004.38</v>
      </c>
      <c r="J10" s="438">
        <v>1780</v>
      </c>
      <c r="K10" s="438">
        <v>218989.8</v>
      </c>
      <c r="L10" s="438">
        <v>988.24</v>
      </c>
      <c r="M10" s="438">
        <v>17436.6</v>
      </c>
      <c r="N10" s="438">
        <v>5904</v>
      </c>
      <c r="O10" s="438">
        <v>0</v>
      </c>
      <c r="P10" s="438">
        <v>36318.46</v>
      </c>
      <c r="Q10" s="438">
        <v>2417.25</v>
      </c>
      <c r="R10" s="438">
        <v>2007.9</v>
      </c>
      <c r="S10" s="438">
        <v>1888</v>
      </c>
      <c r="T10" s="438">
        <v>79798</v>
      </c>
      <c r="U10" s="438">
        <v>0</v>
      </c>
      <c r="V10" s="438">
        <v>251396.56</v>
      </c>
      <c r="W10" s="438"/>
      <c r="X10" s="438">
        <v>2088464.2</v>
      </c>
    </row>
    <row r="11" spans="1:24" ht="12.75">
      <c r="A11" s="439">
        <v>80120</v>
      </c>
      <c r="B11" s="440"/>
      <c r="C11" s="440"/>
      <c r="D11" s="440"/>
      <c r="E11" s="440">
        <v>1606</v>
      </c>
      <c r="F11" s="440">
        <v>1159548.57</v>
      </c>
      <c r="G11" s="440">
        <v>75309.58</v>
      </c>
      <c r="H11" s="440">
        <v>204070.86</v>
      </c>
      <c r="I11" s="440">
        <v>29004.38</v>
      </c>
      <c r="J11" s="440">
        <v>1780</v>
      </c>
      <c r="K11" s="440">
        <v>218989.8</v>
      </c>
      <c r="L11" s="440">
        <v>988.24</v>
      </c>
      <c r="M11" s="440">
        <v>17436.6</v>
      </c>
      <c r="N11" s="440">
        <v>5904</v>
      </c>
      <c r="O11" s="440"/>
      <c r="P11" s="440">
        <v>33668.46</v>
      </c>
      <c r="Q11" s="440">
        <v>2417.25</v>
      </c>
      <c r="R11" s="440">
        <v>824.7</v>
      </c>
      <c r="S11" s="440">
        <v>1888</v>
      </c>
      <c r="T11" s="440">
        <v>63858</v>
      </c>
      <c r="U11" s="440"/>
      <c r="V11" s="440">
        <v>251396.56</v>
      </c>
      <c r="W11" s="440"/>
      <c r="X11" s="440">
        <v>2068691</v>
      </c>
    </row>
    <row r="12" spans="1:24" ht="12.75">
      <c r="A12" s="439">
        <v>80146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>
        <v>2650</v>
      </c>
      <c r="Q12" s="440"/>
      <c r="R12" s="440">
        <v>1183.2</v>
      </c>
      <c r="S12" s="440"/>
      <c r="T12" s="440"/>
      <c r="U12" s="440"/>
      <c r="V12" s="440"/>
      <c r="W12" s="440"/>
      <c r="X12" s="440">
        <v>3833.2</v>
      </c>
    </row>
    <row r="13" spans="1:24" ht="12.75">
      <c r="A13" s="439">
        <v>80195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>
        <v>15940</v>
      </c>
      <c r="U13" s="440"/>
      <c r="V13" s="440"/>
      <c r="W13" s="440"/>
      <c r="X13" s="440">
        <v>15940</v>
      </c>
    </row>
    <row r="14" spans="1:24" ht="12.75">
      <c r="A14" s="434" t="s">
        <v>320</v>
      </c>
      <c r="B14" s="438">
        <v>0</v>
      </c>
      <c r="C14" s="438">
        <v>0</v>
      </c>
      <c r="D14" s="438">
        <v>0</v>
      </c>
      <c r="E14" s="438">
        <v>81371.42</v>
      </c>
      <c r="F14" s="438">
        <v>1386982.51</v>
      </c>
      <c r="G14" s="438">
        <v>94303.39</v>
      </c>
      <c r="H14" s="438">
        <v>225444.98</v>
      </c>
      <c r="I14" s="438">
        <v>32040.62</v>
      </c>
      <c r="J14" s="438">
        <v>1079.32</v>
      </c>
      <c r="K14" s="438">
        <v>100838.19</v>
      </c>
      <c r="L14" s="438">
        <v>144.9</v>
      </c>
      <c r="M14" s="438">
        <v>15664.47</v>
      </c>
      <c r="N14" s="438">
        <v>25000</v>
      </c>
      <c r="O14" s="438">
        <v>555</v>
      </c>
      <c r="P14" s="438">
        <v>29668.2</v>
      </c>
      <c r="Q14" s="438">
        <v>3268.12</v>
      </c>
      <c r="R14" s="438">
        <v>2229</v>
      </c>
      <c r="S14" s="438">
        <v>2946</v>
      </c>
      <c r="T14" s="438">
        <v>88928</v>
      </c>
      <c r="U14" s="438">
        <v>0</v>
      </c>
      <c r="V14" s="438">
        <v>0</v>
      </c>
      <c r="W14" s="438"/>
      <c r="X14" s="438">
        <v>2090464.12</v>
      </c>
    </row>
    <row r="15" spans="1:24" ht="12.75">
      <c r="A15" s="439">
        <v>80120</v>
      </c>
      <c r="B15" s="440"/>
      <c r="C15" s="440"/>
      <c r="D15" s="440"/>
      <c r="E15" s="440">
        <v>10832.73</v>
      </c>
      <c r="F15" s="440">
        <v>144012.67</v>
      </c>
      <c r="G15" s="440">
        <v>10000.24</v>
      </c>
      <c r="H15" s="440">
        <v>24626.61</v>
      </c>
      <c r="I15" s="440">
        <v>3506.07</v>
      </c>
      <c r="J15" s="440"/>
      <c r="K15" s="440">
        <v>3600</v>
      </c>
      <c r="L15" s="440"/>
      <c r="M15" s="440">
        <v>5094.94</v>
      </c>
      <c r="N15" s="440"/>
      <c r="O15" s="440">
        <v>95</v>
      </c>
      <c r="P15" s="440">
        <v>1617.05</v>
      </c>
      <c r="Q15" s="440">
        <v>380</v>
      </c>
      <c r="R15" s="440"/>
      <c r="S15" s="440"/>
      <c r="T15" s="440">
        <v>7785</v>
      </c>
      <c r="U15" s="440"/>
      <c r="V15" s="440"/>
      <c r="W15" s="440"/>
      <c r="X15" s="440">
        <v>211550.31</v>
      </c>
    </row>
    <row r="16" spans="1:24" ht="12.75">
      <c r="A16" s="439">
        <v>80123</v>
      </c>
      <c r="B16" s="440"/>
      <c r="C16" s="440"/>
      <c r="D16" s="440"/>
      <c r="E16" s="440">
        <v>11553.07</v>
      </c>
      <c r="F16" s="440">
        <v>141794.38</v>
      </c>
      <c r="G16" s="440">
        <v>10666.05</v>
      </c>
      <c r="H16" s="440">
        <v>23742.74</v>
      </c>
      <c r="I16" s="440">
        <v>3380.19</v>
      </c>
      <c r="J16" s="440"/>
      <c r="K16" s="440">
        <v>3950</v>
      </c>
      <c r="L16" s="440"/>
      <c r="M16" s="440">
        <v>679.83</v>
      </c>
      <c r="N16" s="440"/>
      <c r="O16" s="440"/>
      <c r="P16" s="440">
        <v>1123.84</v>
      </c>
      <c r="Q16" s="440">
        <v>163.48</v>
      </c>
      <c r="R16" s="440">
        <v>54</v>
      </c>
      <c r="S16" s="440"/>
      <c r="T16" s="440">
        <v>10899</v>
      </c>
      <c r="U16" s="440"/>
      <c r="V16" s="440"/>
      <c r="W16" s="440"/>
      <c r="X16" s="440">
        <v>208006.58</v>
      </c>
    </row>
    <row r="17" spans="1:24" ht="12.75">
      <c r="A17" s="439">
        <v>80130</v>
      </c>
      <c r="B17" s="440"/>
      <c r="C17" s="440"/>
      <c r="D17" s="440"/>
      <c r="E17" s="440">
        <v>58985.62</v>
      </c>
      <c r="F17" s="440">
        <v>1101175.46</v>
      </c>
      <c r="G17" s="440">
        <v>73637.1</v>
      </c>
      <c r="H17" s="440">
        <v>177075.63</v>
      </c>
      <c r="I17" s="440">
        <v>25154.36</v>
      </c>
      <c r="J17" s="440">
        <v>1079.32</v>
      </c>
      <c r="K17" s="440">
        <v>93288.19</v>
      </c>
      <c r="L17" s="440">
        <v>144.9</v>
      </c>
      <c r="M17" s="440">
        <v>9889.7</v>
      </c>
      <c r="N17" s="440">
        <v>25000</v>
      </c>
      <c r="O17" s="440">
        <v>460</v>
      </c>
      <c r="P17" s="440">
        <v>20366.37</v>
      </c>
      <c r="Q17" s="440">
        <v>2724.64</v>
      </c>
      <c r="R17" s="440">
        <v>277.8</v>
      </c>
      <c r="S17" s="440">
        <v>2946</v>
      </c>
      <c r="T17" s="440">
        <v>52710</v>
      </c>
      <c r="U17" s="440"/>
      <c r="V17" s="440"/>
      <c r="W17" s="440"/>
      <c r="X17" s="440">
        <v>1644915.09</v>
      </c>
    </row>
    <row r="18" spans="1:24" ht="12.75">
      <c r="A18" s="439">
        <v>80146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>
        <v>6560.94</v>
      </c>
      <c r="Q18" s="440"/>
      <c r="R18" s="440">
        <v>1897.2</v>
      </c>
      <c r="S18" s="440"/>
      <c r="T18" s="440"/>
      <c r="U18" s="440"/>
      <c r="V18" s="440"/>
      <c r="W18" s="440"/>
      <c r="X18" s="440">
        <v>8458.14</v>
      </c>
    </row>
    <row r="19" spans="1:24" ht="12.75">
      <c r="A19" s="439">
        <v>80195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>
        <v>17534</v>
      </c>
      <c r="U19" s="440"/>
      <c r="V19" s="440"/>
      <c r="W19" s="440"/>
      <c r="X19" s="440">
        <v>17534</v>
      </c>
    </row>
    <row r="20" spans="1:24" ht="12.75">
      <c r="A20" s="437" t="s">
        <v>321</v>
      </c>
      <c r="B20" s="438">
        <v>0</v>
      </c>
      <c r="C20" s="438">
        <v>0</v>
      </c>
      <c r="D20" s="438">
        <v>0</v>
      </c>
      <c r="E20" s="438">
        <v>1844</v>
      </c>
      <c r="F20" s="438">
        <v>2145469.23</v>
      </c>
      <c r="G20" s="438">
        <v>156129.32</v>
      </c>
      <c r="H20" s="438">
        <v>363947.61</v>
      </c>
      <c r="I20" s="438">
        <v>51638.25</v>
      </c>
      <c r="J20" s="438">
        <v>6598.61</v>
      </c>
      <c r="K20" s="438">
        <v>447277.56</v>
      </c>
      <c r="L20" s="438">
        <v>1999.93</v>
      </c>
      <c r="M20" s="438">
        <v>194658.99</v>
      </c>
      <c r="N20" s="438">
        <v>8641.6</v>
      </c>
      <c r="O20" s="438">
        <v>3713.3</v>
      </c>
      <c r="P20" s="438">
        <v>76872.54</v>
      </c>
      <c r="Q20" s="438">
        <v>2480</v>
      </c>
      <c r="R20" s="438">
        <v>3114.2</v>
      </c>
      <c r="S20" s="438">
        <v>7170</v>
      </c>
      <c r="T20" s="438">
        <v>158931</v>
      </c>
      <c r="U20" s="438">
        <v>56</v>
      </c>
      <c r="V20" s="438">
        <v>214713.76</v>
      </c>
      <c r="W20" s="438"/>
      <c r="X20" s="438">
        <v>3845255.9</v>
      </c>
    </row>
    <row r="21" spans="1:24" ht="12.75">
      <c r="A21" s="439">
        <v>80120</v>
      </c>
      <c r="B21" s="440"/>
      <c r="C21" s="440"/>
      <c r="D21" s="440"/>
      <c r="E21" s="440">
        <v>362</v>
      </c>
      <c r="F21" s="440">
        <v>406479.04</v>
      </c>
      <c r="G21" s="440">
        <v>28195.92</v>
      </c>
      <c r="H21" s="440">
        <v>68091.91</v>
      </c>
      <c r="I21" s="440">
        <v>9898.54</v>
      </c>
      <c r="J21" s="440"/>
      <c r="K21" s="440">
        <v>64814.78</v>
      </c>
      <c r="L21" s="440">
        <v>499.93</v>
      </c>
      <c r="M21" s="440">
        <v>1650</v>
      </c>
      <c r="N21" s="440"/>
      <c r="O21" s="440">
        <v>600</v>
      </c>
      <c r="P21" s="440"/>
      <c r="Q21" s="440">
        <v>500</v>
      </c>
      <c r="R21" s="440"/>
      <c r="S21" s="440">
        <v>1530</v>
      </c>
      <c r="T21" s="440">
        <v>23151</v>
      </c>
      <c r="U21" s="440"/>
      <c r="V21" s="440"/>
      <c r="W21" s="440"/>
      <c r="X21" s="440">
        <v>605773.12</v>
      </c>
    </row>
    <row r="22" spans="1:24" ht="12.75">
      <c r="A22" s="439">
        <v>80123</v>
      </c>
      <c r="B22" s="440"/>
      <c r="C22" s="440"/>
      <c r="D22" s="440"/>
      <c r="E22" s="440">
        <v>463</v>
      </c>
      <c r="F22" s="440">
        <v>509921.48</v>
      </c>
      <c r="G22" s="440">
        <v>33842.44</v>
      </c>
      <c r="H22" s="440">
        <v>86965.15</v>
      </c>
      <c r="I22" s="440">
        <v>12156.78</v>
      </c>
      <c r="J22" s="440"/>
      <c r="K22" s="440">
        <v>69960.28</v>
      </c>
      <c r="L22" s="440">
        <v>500</v>
      </c>
      <c r="M22" s="440">
        <v>1100</v>
      </c>
      <c r="N22" s="440"/>
      <c r="O22" s="440">
        <v>823.3</v>
      </c>
      <c r="P22" s="440">
        <v>2449.47</v>
      </c>
      <c r="Q22" s="440"/>
      <c r="R22" s="440">
        <v>46</v>
      </c>
      <c r="S22" s="440">
        <v>400</v>
      </c>
      <c r="T22" s="440">
        <v>29193</v>
      </c>
      <c r="U22" s="440"/>
      <c r="V22" s="440"/>
      <c r="W22" s="440"/>
      <c r="X22" s="440">
        <v>747820.9</v>
      </c>
    </row>
    <row r="23" spans="1:24" ht="12.75">
      <c r="A23" s="439">
        <v>80130</v>
      </c>
      <c r="B23" s="440"/>
      <c r="C23" s="440"/>
      <c r="D23" s="440"/>
      <c r="E23" s="440">
        <v>1019</v>
      </c>
      <c r="F23" s="440">
        <v>1229068.71</v>
      </c>
      <c r="G23" s="440">
        <v>94090.96</v>
      </c>
      <c r="H23" s="440">
        <v>208890.55</v>
      </c>
      <c r="I23" s="440">
        <v>29582.93</v>
      </c>
      <c r="J23" s="440">
        <v>6598.61</v>
      </c>
      <c r="K23" s="440">
        <v>312502.5</v>
      </c>
      <c r="L23" s="440">
        <v>1000</v>
      </c>
      <c r="M23" s="440">
        <v>191908.99</v>
      </c>
      <c r="N23" s="440">
        <v>8641.6</v>
      </c>
      <c r="O23" s="440">
        <v>2290</v>
      </c>
      <c r="P23" s="440">
        <v>62791.07</v>
      </c>
      <c r="Q23" s="440">
        <v>1980</v>
      </c>
      <c r="R23" s="440">
        <v>615.2</v>
      </c>
      <c r="S23" s="440">
        <v>5240</v>
      </c>
      <c r="T23" s="440">
        <v>77098</v>
      </c>
      <c r="U23" s="440">
        <v>56</v>
      </c>
      <c r="V23" s="440">
        <v>214713.76</v>
      </c>
      <c r="W23" s="440"/>
      <c r="X23" s="440">
        <v>2448087.88</v>
      </c>
    </row>
    <row r="24" spans="1:24" ht="12.75">
      <c r="A24" s="439">
        <v>80146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>
        <v>11632</v>
      </c>
      <c r="Q24" s="440"/>
      <c r="R24" s="440">
        <v>2453</v>
      </c>
      <c r="S24" s="440"/>
      <c r="T24" s="440"/>
      <c r="U24" s="440"/>
      <c r="V24" s="440"/>
      <c r="W24" s="440"/>
      <c r="X24" s="440">
        <v>14085</v>
      </c>
    </row>
    <row r="25" spans="1:24" ht="12.75">
      <c r="A25" s="439">
        <v>80195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>
        <v>29489</v>
      </c>
      <c r="U25" s="440"/>
      <c r="V25" s="440"/>
      <c r="W25" s="440"/>
      <c r="X25" s="440">
        <v>29489</v>
      </c>
    </row>
    <row r="26" spans="1:24" ht="26.25" customHeight="1">
      <c r="A26" s="437" t="s">
        <v>322</v>
      </c>
      <c r="B26" s="438">
        <v>0</v>
      </c>
      <c r="C26" s="438">
        <v>0</v>
      </c>
      <c r="D26" s="438">
        <v>0</v>
      </c>
      <c r="E26" s="438">
        <v>26084.87</v>
      </c>
      <c r="F26" s="438">
        <v>401851.57</v>
      </c>
      <c r="G26" s="438">
        <v>31612.58</v>
      </c>
      <c r="H26" s="438">
        <v>78312.7</v>
      </c>
      <c r="I26" s="438">
        <v>11083.89</v>
      </c>
      <c r="J26" s="438">
        <v>0</v>
      </c>
      <c r="K26" s="438">
        <v>50221.12</v>
      </c>
      <c r="L26" s="438">
        <v>130</v>
      </c>
      <c r="M26" s="438">
        <v>7515.76</v>
      </c>
      <c r="N26" s="438">
        <v>3212.4</v>
      </c>
      <c r="O26" s="438">
        <v>100</v>
      </c>
      <c r="P26" s="438">
        <v>12714.71</v>
      </c>
      <c r="Q26" s="438">
        <v>1362.78</v>
      </c>
      <c r="R26" s="438">
        <v>2267.42</v>
      </c>
      <c r="S26" s="438">
        <v>1570</v>
      </c>
      <c r="T26" s="438">
        <v>33702</v>
      </c>
      <c r="U26" s="438">
        <v>0</v>
      </c>
      <c r="V26" s="438">
        <v>0</v>
      </c>
      <c r="W26" s="438"/>
      <c r="X26" s="438">
        <v>661741.8</v>
      </c>
    </row>
    <row r="27" spans="1:24" ht="12.75">
      <c r="A27" s="439">
        <v>80120</v>
      </c>
      <c r="B27" s="440"/>
      <c r="C27" s="440"/>
      <c r="D27" s="440"/>
      <c r="E27" s="440">
        <v>15158.22</v>
      </c>
      <c r="F27" s="440">
        <v>222156.52</v>
      </c>
      <c r="G27" s="440">
        <v>16897.45</v>
      </c>
      <c r="H27" s="440">
        <v>43900.09</v>
      </c>
      <c r="I27" s="440">
        <v>6212.55</v>
      </c>
      <c r="J27" s="440"/>
      <c r="K27" s="440">
        <v>25407.93</v>
      </c>
      <c r="L27" s="440">
        <v>130</v>
      </c>
      <c r="M27" s="440">
        <v>4220.46</v>
      </c>
      <c r="N27" s="440">
        <v>3212.4</v>
      </c>
      <c r="O27" s="440"/>
      <c r="P27" s="440">
        <v>7330.28</v>
      </c>
      <c r="Q27" s="440">
        <v>851.96</v>
      </c>
      <c r="R27" s="440">
        <v>947.89</v>
      </c>
      <c r="S27" s="440">
        <v>1570</v>
      </c>
      <c r="T27" s="440">
        <v>13672</v>
      </c>
      <c r="U27" s="440"/>
      <c r="V27" s="440"/>
      <c r="W27" s="440"/>
      <c r="X27" s="440">
        <v>361667.75</v>
      </c>
    </row>
    <row r="28" spans="1:24" ht="12.75">
      <c r="A28" s="439">
        <v>80123</v>
      </c>
      <c r="B28" s="440"/>
      <c r="C28" s="440"/>
      <c r="D28" s="440"/>
      <c r="E28" s="440">
        <v>10926.65</v>
      </c>
      <c r="F28" s="440">
        <v>179695.05</v>
      </c>
      <c r="G28" s="440">
        <v>14715.13</v>
      </c>
      <c r="H28" s="440">
        <v>34412.61</v>
      </c>
      <c r="I28" s="440">
        <v>4871.34</v>
      </c>
      <c r="J28" s="440"/>
      <c r="K28" s="440">
        <v>24813.19</v>
      </c>
      <c r="L28" s="440"/>
      <c r="M28" s="440">
        <v>3295.3</v>
      </c>
      <c r="N28" s="440"/>
      <c r="O28" s="440">
        <v>100</v>
      </c>
      <c r="P28" s="440">
        <v>3784.43</v>
      </c>
      <c r="Q28" s="440">
        <v>510.82</v>
      </c>
      <c r="R28" s="440">
        <v>724.13</v>
      </c>
      <c r="S28" s="440"/>
      <c r="T28" s="440">
        <v>13654</v>
      </c>
      <c r="U28" s="440"/>
      <c r="V28" s="440"/>
      <c r="W28" s="440"/>
      <c r="X28" s="440">
        <v>291502.65</v>
      </c>
    </row>
    <row r="29" spans="1:24" ht="12.75">
      <c r="A29" s="439">
        <v>80146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>
        <v>1600</v>
      </c>
      <c r="Q29" s="440"/>
      <c r="R29" s="440">
        <v>595.4</v>
      </c>
      <c r="S29" s="440"/>
      <c r="T29" s="440"/>
      <c r="U29" s="440"/>
      <c r="V29" s="440"/>
      <c r="W29" s="440"/>
      <c r="X29" s="440">
        <v>2195.4</v>
      </c>
    </row>
    <row r="30" spans="1:24" ht="12.75">
      <c r="A30" s="439">
        <v>80195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>
        <v>6376</v>
      </c>
      <c r="U30" s="440"/>
      <c r="V30" s="440"/>
      <c r="W30" s="440"/>
      <c r="X30" s="440">
        <v>6376</v>
      </c>
    </row>
    <row r="31" spans="1:24" ht="12.75">
      <c r="A31" s="434" t="s">
        <v>323</v>
      </c>
      <c r="B31" s="438">
        <v>0</v>
      </c>
      <c r="C31" s="438">
        <v>0</v>
      </c>
      <c r="D31" s="438">
        <v>0</v>
      </c>
      <c r="E31" s="438">
        <v>0</v>
      </c>
      <c r="F31" s="438">
        <v>118591.32</v>
      </c>
      <c r="G31" s="438">
        <v>6597.57</v>
      </c>
      <c r="H31" s="438">
        <v>20471.78</v>
      </c>
      <c r="I31" s="438">
        <v>2924.25</v>
      </c>
      <c r="J31" s="438">
        <v>0</v>
      </c>
      <c r="K31" s="438">
        <v>6774.28</v>
      </c>
      <c r="L31" s="438">
        <v>2000</v>
      </c>
      <c r="M31" s="438">
        <v>0</v>
      </c>
      <c r="N31" s="438">
        <v>0</v>
      </c>
      <c r="O31" s="438">
        <v>0</v>
      </c>
      <c r="P31" s="438">
        <v>4980.03</v>
      </c>
      <c r="Q31" s="438">
        <v>0</v>
      </c>
      <c r="R31" s="438">
        <v>131.2</v>
      </c>
      <c r="S31" s="438">
        <v>356</v>
      </c>
      <c r="T31" s="438">
        <v>12756</v>
      </c>
      <c r="U31" s="438">
        <v>0</v>
      </c>
      <c r="V31" s="438">
        <v>0</v>
      </c>
      <c r="W31" s="438"/>
      <c r="X31" s="438">
        <v>175582.43</v>
      </c>
    </row>
    <row r="32" spans="1:24" ht="12.75">
      <c r="A32" s="439">
        <v>80111</v>
      </c>
      <c r="B32" s="440"/>
      <c r="C32" s="440"/>
      <c r="D32" s="440"/>
      <c r="E32" s="440">
        <v>0</v>
      </c>
      <c r="F32" s="440">
        <v>118591.32</v>
      </c>
      <c r="G32" s="440">
        <v>6597.57</v>
      </c>
      <c r="H32" s="440">
        <v>20471.78</v>
      </c>
      <c r="I32" s="440">
        <v>2924.25</v>
      </c>
      <c r="J32" s="440"/>
      <c r="K32" s="440">
        <v>6774.28</v>
      </c>
      <c r="L32" s="440">
        <v>2000</v>
      </c>
      <c r="M32" s="440"/>
      <c r="N32" s="440"/>
      <c r="O32" s="440">
        <v>0</v>
      </c>
      <c r="P32" s="440">
        <v>4580.03</v>
      </c>
      <c r="Q32" s="440"/>
      <c r="R32" s="440">
        <v>96.2</v>
      </c>
      <c r="S32" s="440">
        <v>356</v>
      </c>
      <c r="T32" s="440">
        <v>8771</v>
      </c>
      <c r="U32" s="440"/>
      <c r="V32" s="440"/>
      <c r="W32" s="440"/>
      <c r="X32" s="440">
        <v>171162.43</v>
      </c>
    </row>
    <row r="33" spans="1:196" ht="12.75">
      <c r="A33" s="439">
        <v>80146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>
        <v>400</v>
      </c>
      <c r="Q33" s="440"/>
      <c r="R33" s="440">
        <v>35</v>
      </c>
      <c r="S33" s="440"/>
      <c r="T33" s="440"/>
      <c r="U33" s="440"/>
      <c r="V33" s="440"/>
      <c r="W33" s="440"/>
      <c r="X33" s="440">
        <v>435</v>
      </c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  <c r="BK33" s="431"/>
      <c r="BL33" s="431"/>
      <c r="BM33" s="431"/>
      <c r="BN33" s="431"/>
      <c r="BO33" s="431"/>
      <c r="BP33" s="431"/>
      <c r="BQ33" s="431"/>
      <c r="BR33" s="431"/>
      <c r="BS33" s="431"/>
      <c r="BT33" s="431"/>
      <c r="BU33" s="431"/>
      <c r="BV33" s="431"/>
      <c r="BW33" s="431"/>
      <c r="BX33" s="431"/>
      <c r="BY33" s="431"/>
      <c r="BZ33" s="431"/>
      <c r="CA33" s="431"/>
      <c r="CB33" s="431"/>
      <c r="CC33" s="431"/>
      <c r="CD33" s="431"/>
      <c r="CE33" s="431"/>
      <c r="CF33" s="431"/>
      <c r="CG33" s="431"/>
      <c r="CH33" s="431"/>
      <c r="CI33" s="431"/>
      <c r="CJ33" s="431"/>
      <c r="CK33" s="431"/>
      <c r="CL33" s="431"/>
      <c r="CM33" s="431"/>
      <c r="CN33" s="431"/>
      <c r="CO33" s="431"/>
      <c r="CP33" s="431"/>
      <c r="CQ33" s="431"/>
      <c r="CR33" s="431"/>
      <c r="CS33" s="431"/>
      <c r="CT33" s="431"/>
      <c r="CU33" s="431"/>
      <c r="CV33" s="431"/>
      <c r="CW33" s="431"/>
      <c r="CX33" s="431"/>
      <c r="CY33" s="431"/>
      <c r="CZ33" s="431"/>
      <c r="DA33" s="431"/>
      <c r="DB33" s="431"/>
      <c r="DC33" s="431"/>
      <c r="DD33" s="431"/>
      <c r="DE33" s="431"/>
      <c r="DF33" s="431"/>
      <c r="DG33" s="431"/>
      <c r="DH33" s="431"/>
      <c r="DI33" s="431"/>
      <c r="DJ33" s="431"/>
      <c r="DK33" s="431"/>
      <c r="DL33" s="431"/>
      <c r="DM33" s="431"/>
      <c r="DN33" s="431"/>
      <c r="DO33" s="431"/>
      <c r="DP33" s="431"/>
      <c r="DQ33" s="431"/>
      <c r="DR33" s="431"/>
      <c r="DS33" s="431"/>
      <c r="DT33" s="431"/>
      <c r="DU33" s="431"/>
      <c r="DV33" s="431"/>
      <c r="DW33" s="431"/>
      <c r="DX33" s="431"/>
      <c r="DY33" s="431"/>
      <c r="DZ33" s="431"/>
      <c r="EA33" s="431"/>
      <c r="EB33" s="431"/>
      <c r="EC33" s="431"/>
      <c r="ED33" s="431"/>
      <c r="EE33" s="431"/>
      <c r="EF33" s="431"/>
      <c r="EG33" s="431"/>
      <c r="EH33" s="431"/>
      <c r="EI33" s="431"/>
      <c r="EJ33" s="431"/>
      <c r="EK33" s="431"/>
      <c r="EL33" s="431"/>
      <c r="EM33" s="431"/>
      <c r="EN33" s="431"/>
      <c r="EO33" s="431"/>
      <c r="EP33" s="431"/>
      <c r="EQ33" s="431"/>
      <c r="ER33" s="431"/>
      <c r="ES33" s="431"/>
      <c r="ET33" s="431"/>
      <c r="EU33" s="431"/>
      <c r="EV33" s="431"/>
      <c r="EW33" s="431"/>
      <c r="EX33" s="431"/>
      <c r="EY33" s="431"/>
      <c r="EZ33" s="431"/>
      <c r="FA33" s="431"/>
      <c r="FB33" s="431"/>
      <c r="FC33" s="431"/>
      <c r="FD33" s="431"/>
      <c r="FE33" s="431"/>
      <c r="FF33" s="431"/>
      <c r="FG33" s="431"/>
      <c r="FH33" s="431"/>
      <c r="FI33" s="431"/>
      <c r="FJ33" s="431"/>
      <c r="FK33" s="431"/>
      <c r="FL33" s="431"/>
      <c r="FM33" s="431"/>
      <c r="FN33" s="431"/>
      <c r="FO33" s="431"/>
      <c r="FP33" s="431"/>
      <c r="FQ33" s="431"/>
      <c r="FR33" s="431"/>
      <c r="FS33" s="431"/>
      <c r="FT33" s="431"/>
      <c r="FU33" s="431"/>
      <c r="FV33" s="431"/>
      <c r="FW33" s="431"/>
      <c r="FX33" s="431"/>
      <c r="FY33" s="431"/>
      <c r="FZ33" s="431"/>
      <c r="GA33" s="431"/>
      <c r="GB33" s="431"/>
      <c r="GC33" s="431"/>
      <c r="GD33" s="431"/>
      <c r="GE33" s="431"/>
      <c r="GF33" s="431"/>
      <c r="GG33" s="431"/>
      <c r="GH33" s="431"/>
      <c r="GI33" s="431"/>
      <c r="GJ33" s="431"/>
      <c r="GK33" s="431"/>
      <c r="GL33" s="431"/>
      <c r="GM33" s="431"/>
      <c r="GN33" s="431"/>
    </row>
    <row r="34" spans="1:196" ht="12.75">
      <c r="A34" s="439">
        <v>80195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>
        <v>3985</v>
      </c>
      <c r="U34" s="440"/>
      <c r="V34" s="440"/>
      <c r="W34" s="440"/>
      <c r="X34" s="440">
        <v>3985</v>
      </c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  <c r="CK34" s="431"/>
      <c r="CL34" s="431"/>
      <c r="CM34" s="431"/>
      <c r="CN34" s="431"/>
      <c r="CO34" s="431"/>
      <c r="CP34" s="431"/>
      <c r="CQ34" s="431"/>
      <c r="CR34" s="431"/>
      <c r="CS34" s="431"/>
      <c r="CT34" s="431"/>
      <c r="CU34" s="431"/>
      <c r="CV34" s="431"/>
      <c r="CW34" s="431"/>
      <c r="CX34" s="431"/>
      <c r="CY34" s="431"/>
      <c r="CZ34" s="431"/>
      <c r="DA34" s="431"/>
      <c r="DB34" s="431"/>
      <c r="DC34" s="431"/>
      <c r="DD34" s="431"/>
      <c r="DE34" s="431"/>
      <c r="DF34" s="431"/>
      <c r="DG34" s="431"/>
      <c r="DH34" s="431"/>
      <c r="DI34" s="431"/>
      <c r="DJ34" s="431"/>
      <c r="DK34" s="431"/>
      <c r="DL34" s="431"/>
      <c r="DM34" s="431"/>
      <c r="DN34" s="431"/>
      <c r="DO34" s="431"/>
      <c r="DP34" s="431"/>
      <c r="DQ34" s="431"/>
      <c r="DR34" s="431"/>
      <c r="DS34" s="431"/>
      <c r="DT34" s="431"/>
      <c r="DU34" s="431"/>
      <c r="DV34" s="431"/>
      <c r="DW34" s="431"/>
      <c r="DX34" s="431"/>
      <c r="DY34" s="431"/>
      <c r="DZ34" s="431"/>
      <c r="EA34" s="431"/>
      <c r="EB34" s="431"/>
      <c r="EC34" s="431"/>
      <c r="ED34" s="431"/>
      <c r="EE34" s="431"/>
      <c r="EF34" s="431"/>
      <c r="EG34" s="431"/>
      <c r="EH34" s="431"/>
      <c r="EI34" s="431"/>
      <c r="EJ34" s="431"/>
      <c r="EK34" s="431"/>
      <c r="EL34" s="431"/>
      <c r="EM34" s="431"/>
      <c r="EN34" s="431"/>
      <c r="EO34" s="431"/>
      <c r="EP34" s="431"/>
      <c r="EQ34" s="431"/>
      <c r="ER34" s="431"/>
      <c r="ES34" s="431"/>
      <c r="ET34" s="431"/>
      <c r="EU34" s="431"/>
      <c r="EV34" s="431"/>
      <c r="EW34" s="431"/>
      <c r="EX34" s="431"/>
      <c r="EY34" s="431"/>
      <c r="EZ34" s="431"/>
      <c r="FA34" s="431"/>
      <c r="FB34" s="431"/>
      <c r="FC34" s="431"/>
      <c r="FD34" s="431"/>
      <c r="FE34" s="431"/>
      <c r="FF34" s="431"/>
      <c r="FG34" s="431"/>
      <c r="FH34" s="431"/>
      <c r="FI34" s="431"/>
      <c r="FJ34" s="431"/>
      <c r="FK34" s="431"/>
      <c r="FL34" s="431"/>
      <c r="FM34" s="431"/>
      <c r="FN34" s="431"/>
      <c r="FO34" s="431"/>
      <c r="FP34" s="431"/>
      <c r="FQ34" s="431"/>
      <c r="FR34" s="431"/>
      <c r="FS34" s="431"/>
      <c r="FT34" s="431"/>
      <c r="FU34" s="431"/>
      <c r="FV34" s="431"/>
      <c r="FW34" s="431"/>
      <c r="FX34" s="431"/>
      <c r="FY34" s="431"/>
      <c r="FZ34" s="431"/>
      <c r="GA34" s="431"/>
      <c r="GB34" s="431"/>
      <c r="GC34" s="431"/>
      <c r="GD34" s="431"/>
      <c r="GE34" s="431"/>
      <c r="GF34" s="431"/>
      <c r="GG34" s="431"/>
      <c r="GH34" s="431"/>
      <c r="GI34" s="431"/>
      <c r="GJ34" s="431"/>
      <c r="GK34" s="431"/>
      <c r="GL34" s="431"/>
      <c r="GM34" s="431"/>
      <c r="GN34" s="431"/>
    </row>
    <row r="35" spans="1:196" ht="21.75">
      <c r="A35" s="437" t="s">
        <v>324</v>
      </c>
      <c r="B35" s="438">
        <v>0</v>
      </c>
      <c r="C35" s="438">
        <v>0</v>
      </c>
      <c r="D35" s="438">
        <v>0</v>
      </c>
      <c r="E35" s="438">
        <v>787</v>
      </c>
      <c r="F35" s="438">
        <v>816020.16</v>
      </c>
      <c r="G35" s="438">
        <v>56104.4</v>
      </c>
      <c r="H35" s="438">
        <v>142614.26</v>
      </c>
      <c r="I35" s="438">
        <v>20102.63</v>
      </c>
      <c r="J35" s="438">
        <v>0</v>
      </c>
      <c r="K35" s="438">
        <v>11612</v>
      </c>
      <c r="L35" s="438">
        <v>958.92</v>
      </c>
      <c r="M35" s="438">
        <v>32280</v>
      </c>
      <c r="N35" s="438">
        <v>0</v>
      </c>
      <c r="O35" s="438">
        <v>930</v>
      </c>
      <c r="P35" s="438">
        <v>17134.28</v>
      </c>
      <c r="Q35" s="438">
        <v>428.22</v>
      </c>
      <c r="R35" s="438">
        <v>2820.6</v>
      </c>
      <c r="S35" s="438">
        <v>276</v>
      </c>
      <c r="T35" s="438">
        <v>48439</v>
      </c>
      <c r="U35" s="438">
        <v>0</v>
      </c>
      <c r="V35" s="438">
        <v>0</v>
      </c>
      <c r="W35" s="438"/>
      <c r="X35" s="438">
        <v>1150507.47</v>
      </c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1"/>
      <c r="BE35" s="431"/>
      <c r="BF35" s="431"/>
      <c r="BG35" s="431"/>
      <c r="BH35" s="431"/>
      <c r="BI35" s="431"/>
      <c r="BJ35" s="431"/>
      <c r="BK35" s="431"/>
      <c r="BL35" s="431"/>
      <c r="BM35" s="431"/>
      <c r="BN35" s="431"/>
      <c r="BO35" s="431"/>
      <c r="BP35" s="431"/>
      <c r="BQ35" s="431"/>
      <c r="BR35" s="431"/>
      <c r="BS35" s="431"/>
      <c r="BT35" s="431"/>
      <c r="BU35" s="431"/>
      <c r="BV35" s="431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31"/>
      <c r="CN35" s="431"/>
      <c r="CO35" s="431"/>
      <c r="CP35" s="431"/>
      <c r="CQ35" s="431"/>
      <c r="CR35" s="431"/>
      <c r="CS35" s="431"/>
      <c r="CT35" s="431"/>
      <c r="CU35" s="431"/>
      <c r="CV35" s="431"/>
      <c r="CW35" s="431"/>
      <c r="CX35" s="431"/>
      <c r="CY35" s="431"/>
      <c r="CZ35" s="431"/>
      <c r="DA35" s="431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1"/>
      <c r="DQ35" s="431"/>
      <c r="DR35" s="431"/>
      <c r="DS35" s="431"/>
      <c r="DT35" s="431"/>
      <c r="DU35" s="431"/>
      <c r="DV35" s="431"/>
      <c r="DW35" s="431"/>
      <c r="DX35" s="431"/>
      <c r="DY35" s="431"/>
      <c r="DZ35" s="431"/>
      <c r="EA35" s="431"/>
      <c r="EB35" s="431"/>
      <c r="EC35" s="431"/>
      <c r="ED35" s="431"/>
      <c r="EE35" s="431"/>
      <c r="EF35" s="431"/>
      <c r="EG35" s="431"/>
      <c r="EH35" s="431"/>
      <c r="EI35" s="431"/>
      <c r="EJ35" s="431"/>
      <c r="EK35" s="431"/>
      <c r="EL35" s="431"/>
      <c r="EM35" s="431"/>
      <c r="EN35" s="431"/>
      <c r="EO35" s="431"/>
      <c r="EP35" s="431"/>
      <c r="EQ35" s="431"/>
      <c r="ER35" s="431"/>
      <c r="ES35" s="431"/>
      <c r="ET35" s="431"/>
      <c r="EU35" s="431"/>
      <c r="EV35" s="431"/>
      <c r="EW35" s="431"/>
      <c r="EX35" s="431"/>
      <c r="EY35" s="431"/>
      <c r="EZ35" s="431"/>
      <c r="FA35" s="431"/>
      <c r="FB35" s="431"/>
      <c r="FC35" s="431"/>
      <c r="FD35" s="431"/>
      <c r="FE35" s="431"/>
      <c r="FF35" s="431"/>
      <c r="FG35" s="431"/>
      <c r="FH35" s="431"/>
      <c r="FI35" s="431"/>
      <c r="FJ35" s="431"/>
      <c r="FK35" s="431"/>
      <c r="FL35" s="431"/>
      <c r="FM35" s="431"/>
      <c r="FN35" s="431"/>
      <c r="FO35" s="431"/>
      <c r="FP35" s="431"/>
      <c r="FQ35" s="431"/>
      <c r="FR35" s="431"/>
      <c r="FS35" s="431"/>
      <c r="FT35" s="431"/>
      <c r="FU35" s="431"/>
      <c r="FV35" s="431"/>
      <c r="FW35" s="431"/>
      <c r="FX35" s="431"/>
      <c r="FY35" s="431"/>
      <c r="FZ35" s="431"/>
      <c r="GA35" s="431"/>
      <c r="GB35" s="431"/>
      <c r="GC35" s="431"/>
      <c r="GD35" s="431"/>
      <c r="GE35" s="431"/>
      <c r="GF35" s="431"/>
      <c r="GG35" s="431"/>
      <c r="GH35" s="431"/>
      <c r="GI35" s="431"/>
      <c r="GJ35" s="431"/>
      <c r="GK35" s="431"/>
      <c r="GL35" s="431"/>
      <c r="GM35" s="431"/>
      <c r="GN35" s="431"/>
    </row>
    <row r="36" spans="1:196" ht="12.75">
      <c r="A36" s="439">
        <v>80102</v>
      </c>
      <c r="B36" s="440"/>
      <c r="C36" s="440"/>
      <c r="D36" s="440"/>
      <c r="E36" s="440">
        <v>285</v>
      </c>
      <c r="F36" s="440">
        <v>313124.98</v>
      </c>
      <c r="G36" s="440">
        <v>19373.44</v>
      </c>
      <c r="H36" s="440">
        <v>53417.63</v>
      </c>
      <c r="I36" s="440">
        <v>7627.14</v>
      </c>
      <c r="J36" s="440"/>
      <c r="K36" s="440">
        <v>4500</v>
      </c>
      <c r="L36" s="440">
        <v>558.92</v>
      </c>
      <c r="M36" s="440">
        <v>11330</v>
      </c>
      <c r="N36" s="440"/>
      <c r="O36" s="440">
        <v>930</v>
      </c>
      <c r="P36" s="440">
        <v>2629.14</v>
      </c>
      <c r="Q36" s="440">
        <v>428.22</v>
      </c>
      <c r="R36" s="440">
        <v>1350</v>
      </c>
      <c r="S36" s="440"/>
      <c r="T36" s="440">
        <v>13750</v>
      </c>
      <c r="U36" s="440"/>
      <c r="V36" s="440"/>
      <c r="W36" s="440"/>
      <c r="X36" s="440">
        <v>429304.47</v>
      </c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E36" s="431"/>
      <c r="BF36" s="431"/>
      <c r="BG36" s="431"/>
      <c r="BH36" s="431"/>
      <c r="BI36" s="431"/>
      <c r="BJ36" s="431"/>
      <c r="BK36" s="431"/>
      <c r="BL36" s="431"/>
      <c r="BM36" s="431"/>
      <c r="BN36" s="431"/>
      <c r="BO36" s="431"/>
      <c r="BP36" s="431"/>
      <c r="BQ36" s="431"/>
      <c r="BR36" s="431"/>
      <c r="BS36" s="431"/>
      <c r="BT36" s="431"/>
      <c r="BU36" s="431"/>
      <c r="BV36" s="431"/>
      <c r="BW36" s="431"/>
      <c r="BX36" s="431"/>
      <c r="BY36" s="431"/>
      <c r="BZ36" s="431"/>
      <c r="CA36" s="431"/>
      <c r="CB36" s="431"/>
      <c r="CC36" s="431"/>
      <c r="CD36" s="431"/>
      <c r="CE36" s="431"/>
      <c r="CF36" s="431"/>
      <c r="CG36" s="431"/>
      <c r="CH36" s="431"/>
      <c r="CI36" s="431"/>
      <c r="CJ36" s="431"/>
      <c r="CK36" s="431"/>
      <c r="CL36" s="431"/>
      <c r="CM36" s="431"/>
      <c r="CN36" s="431"/>
      <c r="CO36" s="431"/>
      <c r="CP36" s="431"/>
      <c r="CQ36" s="431"/>
      <c r="CR36" s="431"/>
      <c r="CS36" s="431"/>
      <c r="CT36" s="431"/>
      <c r="CU36" s="431"/>
      <c r="CV36" s="431"/>
      <c r="CW36" s="431"/>
      <c r="CX36" s="431"/>
      <c r="CY36" s="431"/>
      <c r="CZ36" s="431"/>
      <c r="DA36" s="431"/>
      <c r="DB36" s="431"/>
      <c r="DC36" s="431"/>
      <c r="DD36" s="431"/>
      <c r="DE36" s="431"/>
      <c r="DF36" s="431"/>
      <c r="DG36" s="431"/>
      <c r="DH36" s="431"/>
      <c r="DI36" s="431"/>
      <c r="DJ36" s="431"/>
      <c r="DK36" s="431"/>
      <c r="DL36" s="431"/>
      <c r="DM36" s="431"/>
      <c r="DN36" s="431"/>
      <c r="DO36" s="431"/>
      <c r="DP36" s="431"/>
      <c r="DQ36" s="431"/>
      <c r="DR36" s="431"/>
      <c r="DS36" s="431"/>
      <c r="DT36" s="431"/>
      <c r="DU36" s="431"/>
      <c r="DV36" s="431"/>
      <c r="DW36" s="431"/>
      <c r="DX36" s="431"/>
      <c r="DY36" s="431"/>
      <c r="DZ36" s="431"/>
      <c r="EA36" s="431"/>
      <c r="EB36" s="431"/>
      <c r="EC36" s="431"/>
      <c r="ED36" s="431"/>
      <c r="EE36" s="431"/>
      <c r="EF36" s="431"/>
      <c r="EG36" s="431"/>
      <c r="EH36" s="431"/>
      <c r="EI36" s="431"/>
      <c r="EJ36" s="431"/>
      <c r="EK36" s="431"/>
      <c r="EL36" s="431"/>
      <c r="EM36" s="431"/>
      <c r="EN36" s="431"/>
      <c r="EO36" s="431"/>
      <c r="EP36" s="431"/>
      <c r="EQ36" s="431"/>
      <c r="ER36" s="431"/>
      <c r="ES36" s="431"/>
      <c r="ET36" s="431"/>
      <c r="EU36" s="431"/>
      <c r="EV36" s="431"/>
      <c r="EW36" s="431"/>
      <c r="EX36" s="431"/>
      <c r="EY36" s="431"/>
      <c r="EZ36" s="431"/>
      <c r="FA36" s="431"/>
      <c r="FB36" s="431"/>
      <c r="FC36" s="431"/>
      <c r="FD36" s="431"/>
      <c r="FE36" s="431"/>
      <c r="FF36" s="431"/>
      <c r="FG36" s="431"/>
      <c r="FH36" s="431"/>
      <c r="FI36" s="431"/>
      <c r="FJ36" s="431"/>
      <c r="FK36" s="431"/>
      <c r="FL36" s="431"/>
      <c r="FM36" s="431"/>
      <c r="FN36" s="431"/>
      <c r="FO36" s="431"/>
      <c r="FP36" s="431"/>
      <c r="FQ36" s="431"/>
      <c r="FR36" s="431"/>
      <c r="FS36" s="431"/>
      <c r="FT36" s="431"/>
      <c r="FU36" s="431"/>
      <c r="FV36" s="431"/>
      <c r="FW36" s="431"/>
      <c r="FX36" s="431"/>
      <c r="FY36" s="431"/>
      <c r="FZ36" s="431"/>
      <c r="GA36" s="431"/>
      <c r="GB36" s="431"/>
      <c r="GC36" s="431"/>
      <c r="GD36" s="431"/>
      <c r="GE36" s="431"/>
      <c r="GF36" s="431"/>
      <c r="GG36" s="431"/>
      <c r="GH36" s="431"/>
      <c r="GI36" s="431"/>
      <c r="GJ36" s="431"/>
      <c r="GK36" s="431"/>
      <c r="GL36" s="431"/>
      <c r="GM36" s="431"/>
      <c r="GN36" s="431"/>
    </row>
    <row r="37" spans="1:196" ht="12.75">
      <c r="A37" s="439">
        <v>80111</v>
      </c>
      <c r="B37" s="440"/>
      <c r="C37" s="440"/>
      <c r="D37" s="440"/>
      <c r="E37" s="440">
        <v>208</v>
      </c>
      <c r="F37" s="440">
        <v>219890.26</v>
      </c>
      <c r="G37" s="440">
        <v>15043.49</v>
      </c>
      <c r="H37" s="440">
        <v>39923.53</v>
      </c>
      <c r="I37" s="440">
        <v>5597.35</v>
      </c>
      <c r="J37" s="440"/>
      <c r="K37" s="440">
        <v>4104</v>
      </c>
      <c r="L37" s="440">
        <v>200</v>
      </c>
      <c r="M37" s="440">
        <v>7400</v>
      </c>
      <c r="N37" s="440"/>
      <c r="O37" s="440"/>
      <c r="P37" s="440">
        <v>3619.77</v>
      </c>
      <c r="Q37" s="440"/>
      <c r="R37" s="440">
        <v>450</v>
      </c>
      <c r="S37" s="440">
        <v>276</v>
      </c>
      <c r="T37" s="440">
        <v>10704</v>
      </c>
      <c r="U37" s="440"/>
      <c r="V37" s="440"/>
      <c r="W37" s="440"/>
      <c r="X37" s="440">
        <v>307416.4</v>
      </c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31"/>
      <c r="BQ37" s="431"/>
      <c r="BR37" s="431"/>
      <c r="BS37" s="431"/>
      <c r="BT37" s="431"/>
      <c r="BU37" s="431"/>
      <c r="BV37" s="431"/>
      <c r="BW37" s="431"/>
      <c r="BX37" s="431"/>
      <c r="BY37" s="431"/>
      <c r="BZ37" s="431"/>
      <c r="CA37" s="431"/>
      <c r="CB37" s="431"/>
      <c r="CC37" s="431"/>
      <c r="CD37" s="431"/>
      <c r="CE37" s="431"/>
      <c r="CF37" s="431"/>
      <c r="CG37" s="431"/>
      <c r="CH37" s="431"/>
      <c r="CI37" s="431"/>
      <c r="CJ37" s="431"/>
      <c r="CK37" s="431"/>
      <c r="CL37" s="431"/>
      <c r="CM37" s="431"/>
      <c r="CN37" s="431"/>
      <c r="CO37" s="431"/>
      <c r="CP37" s="431"/>
      <c r="CQ37" s="431"/>
      <c r="CR37" s="431"/>
      <c r="CS37" s="431"/>
      <c r="CT37" s="431"/>
      <c r="CU37" s="431"/>
      <c r="CV37" s="431"/>
      <c r="CW37" s="431"/>
      <c r="CX37" s="431"/>
      <c r="CY37" s="431"/>
      <c r="CZ37" s="431"/>
      <c r="DA37" s="431"/>
      <c r="DB37" s="431"/>
      <c r="DC37" s="431"/>
      <c r="DD37" s="431"/>
      <c r="DE37" s="431"/>
      <c r="DF37" s="431"/>
      <c r="DG37" s="431"/>
      <c r="DH37" s="431"/>
      <c r="DI37" s="431"/>
      <c r="DJ37" s="431"/>
      <c r="DK37" s="431"/>
      <c r="DL37" s="431"/>
      <c r="DM37" s="431"/>
      <c r="DN37" s="431"/>
      <c r="DO37" s="431"/>
      <c r="DP37" s="431"/>
      <c r="DQ37" s="431"/>
      <c r="DR37" s="431"/>
      <c r="DS37" s="431"/>
      <c r="DT37" s="431"/>
      <c r="DU37" s="431"/>
      <c r="DV37" s="431"/>
      <c r="DW37" s="431"/>
      <c r="DX37" s="431"/>
      <c r="DY37" s="431"/>
      <c r="DZ37" s="431"/>
      <c r="EA37" s="431"/>
      <c r="EB37" s="431"/>
      <c r="EC37" s="431"/>
      <c r="ED37" s="431"/>
      <c r="EE37" s="431"/>
      <c r="EF37" s="431"/>
      <c r="EG37" s="431"/>
      <c r="EH37" s="431"/>
      <c r="EI37" s="431"/>
      <c r="EJ37" s="431"/>
      <c r="EK37" s="431"/>
      <c r="EL37" s="431"/>
      <c r="EM37" s="431"/>
      <c r="EN37" s="431"/>
      <c r="EO37" s="431"/>
      <c r="EP37" s="431"/>
      <c r="EQ37" s="431"/>
      <c r="ER37" s="431"/>
      <c r="ES37" s="431"/>
      <c r="ET37" s="431"/>
      <c r="EU37" s="431"/>
      <c r="EV37" s="431"/>
      <c r="EW37" s="431"/>
      <c r="EX37" s="431"/>
      <c r="EY37" s="431"/>
      <c r="EZ37" s="431"/>
      <c r="FA37" s="431"/>
      <c r="FB37" s="431"/>
      <c r="FC37" s="431"/>
      <c r="FD37" s="431"/>
      <c r="FE37" s="431"/>
      <c r="FF37" s="431"/>
      <c r="FG37" s="431"/>
      <c r="FH37" s="431"/>
      <c r="FI37" s="431"/>
      <c r="FJ37" s="431"/>
      <c r="FK37" s="431"/>
      <c r="FL37" s="431"/>
      <c r="FM37" s="431"/>
      <c r="FN37" s="431"/>
      <c r="FO37" s="431"/>
      <c r="FP37" s="431"/>
      <c r="FQ37" s="431"/>
      <c r="FR37" s="431"/>
      <c r="FS37" s="431"/>
      <c r="FT37" s="431"/>
      <c r="FU37" s="431"/>
      <c r="FV37" s="431"/>
      <c r="FW37" s="431"/>
      <c r="FX37" s="431"/>
      <c r="FY37" s="431"/>
      <c r="FZ37" s="431"/>
      <c r="GA37" s="431"/>
      <c r="GB37" s="431"/>
      <c r="GC37" s="431"/>
      <c r="GD37" s="431"/>
      <c r="GE37" s="431"/>
      <c r="GF37" s="431"/>
      <c r="GG37" s="431"/>
      <c r="GH37" s="431"/>
      <c r="GI37" s="431"/>
      <c r="GJ37" s="431"/>
      <c r="GK37" s="431"/>
      <c r="GL37" s="431"/>
      <c r="GM37" s="431"/>
      <c r="GN37" s="431"/>
    </row>
    <row r="38" spans="1:196" ht="12.75">
      <c r="A38" s="439">
        <v>80134</v>
      </c>
      <c r="B38" s="440"/>
      <c r="C38" s="440"/>
      <c r="D38" s="440"/>
      <c r="E38" s="440">
        <v>294</v>
      </c>
      <c r="F38" s="440">
        <v>283004.92</v>
      </c>
      <c r="G38" s="440">
        <v>21687.47</v>
      </c>
      <c r="H38" s="440">
        <v>49273.1</v>
      </c>
      <c r="I38" s="440">
        <v>6878.14</v>
      </c>
      <c r="J38" s="440"/>
      <c r="K38" s="440">
        <v>3008</v>
      </c>
      <c r="L38" s="440">
        <v>200</v>
      </c>
      <c r="M38" s="440">
        <v>13550</v>
      </c>
      <c r="N38" s="440"/>
      <c r="O38" s="440"/>
      <c r="P38" s="440">
        <v>5319.95</v>
      </c>
      <c r="Q38" s="440"/>
      <c r="R38" s="440">
        <v>215.6</v>
      </c>
      <c r="S38" s="440"/>
      <c r="T38" s="440">
        <v>13624</v>
      </c>
      <c r="U38" s="440"/>
      <c r="V38" s="440"/>
      <c r="W38" s="440"/>
      <c r="X38" s="440">
        <v>397055.18</v>
      </c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431"/>
      <c r="BT38" s="431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1"/>
      <c r="CL38" s="431"/>
      <c r="CM38" s="431"/>
      <c r="CN38" s="431"/>
      <c r="CO38" s="431"/>
      <c r="CP38" s="431"/>
      <c r="CQ38" s="431"/>
      <c r="CR38" s="431"/>
      <c r="CS38" s="431"/>
      <c r="CT38" s="431"/>
      <c r="CU38" s="431"/>
      <c r="CV38" s="431"/>
      <c r="CW38" s="431"/>
      <c r="CX38" s="431"/>
      <c r="CY38" s="431"/>
      <c r="CZ38" s="431"/>
      <c r="DA38" s="431"/>
      <c r="DB38" s="431"/>
      <c r="DC38" s="431"/>
      <c r="DD38" s="431"/>
      <c r="DE38" s="431"/>
      <c r="DF38" s="431"/>
      <c r="DG38" s="431"/>
      <c r="DH38" s="431"/>
      <c r="DI38" s="431"/>
      <c r="DJ38" s="431"/>
      <c r="DK38" s="431"/>
      <c r="DL38" s="431"/>
      <c r="DM38" s="431"/>
      <c r="DN38" s="431"/>
      <c r="DO38" s="431"/>
      <c r="DP38" s="431"/>
      <c r="DQ38" s="431"/>
      <c r="DR38" s="431"/>
      <c r="DS38" s="431"/>
      <c r="DT38" s="431"/>
      <c r="DU38" s="431"/>
      <c r="DV38" s="431"/>
      <c r="DW38" s="431"/>
      <c r="DX38" s="431"/>
      <c r="DY38" s="431"/>
      <c r="DZ38" s="431"/>
      <c r="EA38" s="431"/>
      <c r="EB38" s="431"/>
      <c r="EC38" s="431"/>
      <c r="ED38" s="431"/>
      <c r="EE38" s="431"/>
      <c r="EF38" s="431"/>
      <c r="EG38" s="431"/>
      <c r="EH38" s="431"/>
      <c r="EI38" s="431"/>
      <c r="EJ38" s="431"/>
      <c r="EK38" s="431"/>
      <c r="EL38" s="431"/>
      <c r="EM38" s="431"/>
      <c r="EN38" s="431"/>
      <c r="EO38" s="431"/>
      <c r="EP38" s="431"/>
      <c r="EQ38" s="431"/>
      <c r="ER38" s="431"/>
      <c r="ES38" s="431"/>
      <c r="ET38" s="431"/>
      <c r="EU38" s="431"/>
      <c r="EV38" s="431"/>
      <c r="EW38" s="431"/>
      <c r="EX38" s="431"/>
      <c r="EY38" s="431"/>
      <c r="EZ38" s="431"/>
      <c r="FA38" s="431"/>
      <c r="FB38" s="431"/>
      <c r="FC38" s="431"/>
      <c r="FD38" s="431"/>
      <c r="FE38" s="431"/>
      <c r="FF38" s="431"/>
      <c r="FG38" s="431"/>
      <c r="FH38" s="431"/>
      <c r="FI38" s="431"/>
      <c r="FJ38" s="431"/>
      <c r="FK38" s="431"/>
      <c r="FL38" s="431"/>
      <c r="FM38" s="431"/>
      <c r="FN38" s="431"/>
      <c r="FO38" s="431"/>
      <c r="FP38" s="431"/>
      <c r="FQ38" s="431"/>
      <c r="FR38" s="431"/>
      <c r="FS38" s="431"/>
      <c r="FT38" s="431"/>
      <c r="FU38" s="431"/>
      <c r="FV38" s="431"/>
      <c r="FW38" s="431"/>
      <c r="FX38" s="431"/>
      <c r="FY38" s="431"/>
      <c r="FZ38" s="431"/>
      <c r="GA38" s="431"/>
      <c r="GB38" s="431"/>
      <c r="GC38" s="431"/>
      <c r="GD38" s="431"/>
      <c r="GE38" s="431"/>
      <c r="GF38" s="431"/>
      <c r="GG38" s="431"/>
      <c r="GH38" s="431"/>
      <c r="GI38" s="431"/>
      <c r="GJ38" s="431"/>
      <c r="GK38" s="431"/>
      <c r="GL38" s="431"/>
      <c r="GM38" s="431"/>
      <c r="GN38" s="431"/>
    </row>
    <row r="39" spans="1:196" ht="12.75">
      <c r="A39" s="439">
        <v>80146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>
        <v>5565.42</v>
      </c>
      <c r="Q39" s="440"/>
      <c r="R39" s="440">
        <v>805</v>
      </c>
      <c r="S39" s="440"/>
      <c r="T39" s="440"/>
      <c r="U39" s="440"/>
      <c r="V39" s="440"/>
      <c r="W39" s="440"/>
      <c r="X39" s="440">
        <v>6370.42</v>
      </c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1"/>
      <c r="BN39" s="431"/>
      <c r="BO39" s="431"/>
      <c r="BP39" s="431"/>
      <c r="BQ39" s="431"/>
      <c r="BR39" s="431"/>
      <c r="BS39" s="431"/>
      <c r="BT39" s="431"/>
      <c r="BU39" s="431"/>
      <c r="BV39" s="431"/>
      <c r="BW39" s="431"/>
      <c r="BX39" s="431"/>
      <c r="BY39" s="431"/>
      <c r="BZ39" s="431"/>
      <c r="CA39" s="431"/>
      <c r="CB39" s="431"/>
      <c r="CC39" s="431"/>
      <c r="CD39" s="431"/>
      <c r="CE39" s="431"/>
      <c r="CF39" s="431"/>
      <c r="CG39" s="431"/>
      <c r="CH39" s="431"/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1"/>
      <c r="DL39" s="431"/>
      <c r="DM39" s="431"/>
      <c r="DN39" s="431"/>
      <c r="DO39" s="431"/>
      <c r="DP39" s="431"/>
      <c r="DQ39" s="431"/>
      <c r="DR39" s="431"/>
      <c r="DS39" s="431"/>
      <c r="DT39" s="431"/>
      <c r="DU39" s="431"/>
      <c r="DV39" s="431"/>
      <c r="DW39" s="431"/>
      <c r="DX39" s="431"/>
      <c r="DY39" s="431"/>
      <c r="DZ39" s="431"/>
      <c r="EA39" s="431"/>
      <c r="EB39" s="431"/>
      <c r="EC39" s="431"/>
      <c r="ED39" s="431"/>
      <c r="EE39" s="431"/>
      <c r="EF39" s="431"/>
      <c r="EG39" s="431"/>
      <c r="EH39" s="431"/>
      <c r="EI39" s="431"/>
      <c r="EJ39" s="431"/>
      <c r="EK39" s="431"/>
      <c r="EL39" s="431"/>
      <c r="EM39" s="431"/>
      <c r="EN39" s="431"/>
      <c r="EO39" s="431"/>
      <c r="EP39" s="431"/>
      <c r="EQ39" s="431"/>
      <c r="ER39" s="431"/>
      <c r="ES39" s="431"/>
      <c r="ET39" s="431"/>
      <c r="EU39" s="431"/>
      <c r="EV39" s="431"/>
      <c r="EW39" s="431"/>
      <c r="EX39" s="431"/>
      <c r="EY39" s="431"/>
      <c r="EZ39" s="431"/>
      <c r="FA39" s="431"/>
      <c r="FB39" s="431"/>
      <c r="FC39" s="431"/>
      <c r="FD39" s="431"/>
      <c r="FE39" s="431"/>
      <c r="FF39" s="431"/>
      <c r="FG39" s="431"/>
      <c r="FH39" s="431"/>
      <c r="FI39" s="431"/>
      <c r="FJ39" s="431"/>
      <c r="FK39" s="431"/>
      <c r="FL39" s="431"/>
      <c r="FM39" s="431"/>
      <c r="FN39" s="431"/>
      <c r="FO39" s="431"/>
      <c r="FP39" s="431"/>
      <c r="FQ39" s="431"/>
      <c r="FR39" s="431"/>
      <c r="FS39" s="431"/>
      <c r="FT39" s="431"/>
      <c r="FU39" s="431"/>
      <c r="FV39" s="431"/>
      <c r="FW39" s="431"/>
      <c r="FX39" s="431"/>
      <c r="FY39" s="431"/>
      <c r="FZ39" s="431"/>
      <c r="GA39" s="431"/>
      <c r="GB39" s="431"/>
      <c r="GC39" s="431"/>
      <c r="GD39" s="431"/>
      <c r="GE39" s="431"/>
      <c r="GF39" s="431"/>
      <c r="GG39" s="431"/>
      <c r="GH39" s="431"/>
      <c r="GI39" s="431"/>
      <c r="GJ39" s="431"/>
      <c r="GK39" s="431"/>
      <c r="GL39" s="431"/>
      <c r="GM39" s="431"/>
      <c r="GN39" s="431"/>
    </row>
    <row r="40" spans="1:196" ht="12.75">
      <c r="A40" s="439">
        <v>80195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>
        <v>10361</v>
      </c>
      <c r="U40" s="440"/>
      <c r="V40" s="440"/>
      <c r="W40" s="440"/>
      <c r="X40" s="440">
        <v>10361</v>
      </c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1"/>
      <c r="CN40" s="431"/>
      <c r="CO40" s="431"/>
      <c r="CP40" s="431"/>
      <c r="CQ40" s="431"/>
      <c r="CR40" s="431"/>
      <c r="CS40" s="431"/>
      <c r="CT40" s="431"/>
      <c r="CU40" s="431"/>
      <c r="CV40" s="431"/>
      <c r="CW40" s="431"/>
      <c r="CX40" s="431"/>
      <c r="CY40" s="431"/>
      <c r="CZ40" s="431"/>
      <c r="DA40" s="431"/>
      <c r="DB40" s="431"/>
      <c r="DC40" s="431"/>
      <c r="DD40" s="431"/>
      <c r="DE40" s="431"/>
      <c r="DF40" s="431"/>
      <c r="DG40" s="431"/>
      <c r="DH40" s="431"/>
      <c r="DI40" s="431"/>
      <c r="DJ40" s="431"/>
      <c r="DK40" s="431"/>
      <c r="DL40" s="431"/>
      <c r="DM40" s="431"/>
      <c r="DN40" s="431"/>
      <c r="DO40" s="431"/>
      <c r="DP40" s="431"/>
      <c r="DQ40" s="431"/>
      <c r="DR40" s="431"/>
      <c r="DS40" s="431"/>
      <c r="DT40" s="431"/>
      <c r="DU40" s="431"/>
      <c r="DV40" s="431"/>
      <c r="DW40" s="431"/>
      <c r="DX40" s="431"/>
      <c r="DY40" s="431"/>
      <c r="DZ40" s="431"/>
      <c r="EA40" s="431"/>
      <c r="EB40" s="431"/>
      <c r="EC40" s="431"/>
      <c r="ED40" s="431"/>
      <c r="EE40" s="431"/>
      <c r="EF40" s="431"/>
      <c r="EG40" s="431"/>
      <c r="EH40" s="431"/>
      <c r="EI40" s="431"/>
      <c r="EJ40" s="431"/>
      <c r="EK40" s="431"/>
      <c r="EL40" s="431"/>
      <c r="EM40" s="431"/>
      <c r="EN40" s="431"/>
      <c r="EO40" s="431"/>
      <c r="EP40" s="431"/>
      <c r="EQ40" s="431"/>
      <c r="ER40" s="431"/>
      <c r="ES40" s="431"/>
      <c r="ET40" s="431"/>
      <c r="EU40" s="431"/>
      <c r="EV40" s="431"/>
      <c r="EW40" s="431"/>
      <c r="EX40" s="431"/>
      <c r="EY40" s="431"/>
      <c r="EZ40" s="431"/>
      <c r="FA40" s="431"/>
      <c r="FB40" s="431"/>
      <c r="FC40" s="431"/>
      <c r="FD40" s="431"/>
      <c r="FE40" s="431"/>
      <c r="FF40" s="431"/>
      <c r="FG40" s="431"/>
      <c r="FH40" s="431"/>
      <c r="FI40" s="431"/>
      <c r="FJ40" s="431"/>
      <c r="FK40" s="431"/>
      <c r="FL40" s="431"/>
      <c r="FM40" s="431"/>
      <c r="FN40" s="431"/>
      <c r="FO40" s="431"/>
      <c r="FP40" s="431"/>
      <c r="FQ40" s="431"/>
      <c r="FR40" s="431"/>
      <c r="FS40" s="431"/>
      <c r="FT40" s="431"/>
      <c r="FU40" s="431"/>
      <c r="FV40" s="431"/>
      <c r="FW40" s="431"/>
      <c r="FX40" s="431"/>
      <c r="FY40" s="431"/>
      <c r="FZ40" s="431"/>
      <c r="GA40" s="431"/>
      <c r="GB40" s="431"/>
      <c r="GC40" s="431"/>
      <c r="GD40" s="431"/>
      <c r="GE40" s="431"/>
      <c r="GF40" s="431"/>
      <c r="GG40" s="431"/>
      <c r="GH40" s="431"/>
      <c r="GI40" s="431"/>
      <c r="GJ40" s="431"/>
      <c r="GK40" s="431"/>
      <c r="GL40" s="431"/>
      <c r="GM40" s="431"/>
      <c r="GN40" s="431"/>
    </row>
    <row r="41" spans="1:196" ht="12.75">
      <c r="A41" s="437" t="s">
        <v>327</v>
      </c>
      <c r="B41" s="438">
        <v>0</v>
      </c>
      <c r="C41" s="438">
        <v>0</v>
      </c>
      <c r="D41" s="438">
        <v>0</v>
      </c>
      <c r="E41" s="438">
        <v>229</v>
      </c>
      <c r="F41" s="438">
        <v>327807.7</v>
      </c>
      <c r="G41" s="438">
        <v>22270.09</v>
      </c>
      <c r="H41" s="438">
        <v>55044.9</v>
      </c>
      <c r="I41" s="438">
        <v>7634.1</v>
      </c>
      <c r="J41" s="438">
        <v>7638.17</v>
      </c>
      <c r="K41" s="438">
        <v>15945.46</v>
      </c>
      <c r="L41" s="438">
        <v>0</v>
      </c>
      <c r="M41" s="438">
        <v>7524.71</v>
      </c>
      <c r="N41" s="438">
        <v>20000</v>
      </c>
      <c r="O41" s="438">
        <v>419</v>
      </c>
      <c r="P41" s="438">
        <v>18032.77</v>
      </c>
      <c r="Q41" s="438">
        <v>1018.25</v>
      </c>
      <c r="R41" s="438">
        <v>685.9</v>
      </c>
      <c r="S41" s="438">
        <v>2440</v>
      </c>
      <c r="T41" s="438">
        <v>22172</v>
      </c>
      <c r="U41" s="438">
        <v>0</v>
      </c>
      <c r="V41" s="438">
        <v>85897.71</v>
      </c>
      <c r="W41" s="438"/>
      <c r="X41" s="438">
        <v>594759.76</v>
      </c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1"/>
      <c r="BQ41" s="431"/>
      <c r="BR41" s="431"/>
      <c r="BS41" s="431"/>
      <c r="BT41" s="431"/>
      <c r="BU41" s="431"/>
      <c r="BV41" s="431"/>
      <c r="BW41" s="431"/>
      <c r="BX41" s="431"/>
      <c r="BY41" s="431"/>
      <c r="BZ41" s="431"/>
      <c r="CA41" s="431"/>
      <c r="CB41" s="431"/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431"/>
      <c r="CU41" s="431"/>
      <c r="CV41" s="431"/>
      <c r="CW41" s="431"/>
      <c r="CX41" s="431"/>
      <c r="CY41" s="431"/>
      <c r="CZ41" s="431"/>
      <c r="DA41" s="431"/>
      <c r="DB41" s="431"/>
      <c r="DC41" s="431"/>
      <c r="DD41" s="431"/>
      <c r="DE41" s="431"/>
      <c r="DF41" s="431"/>
      <c r="DG41" s="431"/>
      <c r="DH41" s="431"/>
      <c r="DI41" s="431"/>
      <c r="DJ41" s="431"/>
      <c r="DK41" s="431"/>
      <c r="DL41" s="431"/>
      <c r="DM41" s="431"/>
      <c r="DN41" s="431"/>
      <c r="DO41" s="431"/>
      <c r="DP41" s="431"/>
      <c r="DQ41" s="431"/>
      <c r="DR41" s="431"/>
      <c r="DS41" s="431"/>
      <c r="DT41" s="431"/>
      <c r="DU41" s="431"/>
      <c r="DV41" s="431"/>
      <c r="DW41" s="431"/>
      <c r="DX41" s="431"/>
      <c r="DY41" s="431"/>
      <c r="DZ41" s="431"/>
      <c r="EA41" s="431"/>
      <c r="EB41" s="431"/>
      <c r="EC41" s="431"/>
      <c r="ED41" s="431"/>
      <c r="EE41" s="431"/>
      <c r="EF41" s="431"/>
      <c r="EG41" s="431"/>
      <c r="EH41" s="431"/>
      <c r="EI41" s="431"/>
      <c r="EJ41" s="431"/>
      <c r="EK41" s="431"/>
      <c r="EL41" s="431"/>
      <c r="EM41" s="431"/>
      <c r="EN41" s="431"/>
      <c r="EO41" s="431"/>
      <c r="EP41" s="431"/>
      <c r="EQ41" s="431"/>
      <c r="ER41" s="431"/>
      <c r="ES41" s="431"/>
      <c r="ET41" s="431"/>
      <c r="EU41" s="431"/>
      <c r="EV41" s="431"/>
      <c r="EW41" s="431"/>
      <c r="EX41" s="431"/>
      <c r="EY41" s="431"/>
      <c r="EZ41" s="431"/>
      <c r="FA41" s="431"/>
      <c r="FB41" s="431"/>
      <c r="FC41" s="431"/>
      <c r="FD41" s="431"/>
      <c r="FE41" s="431"/>
      <c r="FF41" s="431"/>
      <c r="FG41" s="431"/>
      <c r="FH41" s="431"/>
      <c r="FI41" s="431"/>
      <c r="FJ41" s="431"/>
      <c r="FK41" s="431"/>
      <c r="FL41" s="431"/>
      <c r="FM41" s="431"/>
      <c r="FN41" s="431"/>
      <c r="FO41" s="431"/>
      <c r="FP41" s="431"/>
      <c r="FQ41" s="431"/>
      <c r="FR41" s="431"/>
      <c r="FS41" s="431"/>
      <c r="FT41" s="431"/>
      <c r="FU41" s="431"/>
      <c r="FV41" s="431"/>
      <c r="FW41" s="431"/>
      <c r="FX41" s="431"/>
      <c r="FY41" s="431"/>
      <c r="FZ41" s="431"/>
      <c r="GA41" s="431"/>
      <c r="GB41" s="431"/>
      <c r="GC41" s="431"/>
      <c r="GD41" s="431"/>
      <c r="GE41" s="431"/>
      <c r="GF41" s="431"/>
      <c r="GG41" s="431"/>
      <c r="GH41" s="431"/>
      <c r="GI41" s="431"/>
      <c r="GJ41" s="431"/>
      <c r="GK41" s="431"/>
      <c r="GL41" s="431"/>
      <c r="GM41" s="431"/>
      <c r="GN41" s="431"/>
    </row>
    <row r="42" spans="1:196" ht="12.75">
      <c r="A42" s="439">
        <v>80140</v>
      </c>
      <c r="B42" s="440"/>
      <c r="C42" s="440"/>
      <c r="D42" s="440"/>
      <c r="E42" s="440">
        <v>229</v>
      </c>
      <c r="F42" s="440">
        <v>327807.7</v>
      </c>
      <c r="G42" s="440">
        <v>22270.09</v>
      </c>
      <c r="H42" s="440">
        <v>55044.9</v>
      </c>
      <c r="I42" s="440">
        <v>7634.1</v>
      </c>
      <c r="J42" s="440">
        <v>7438.17</v>
      </c>
      <c r="K42" s="440">
        <v>15945.46</v>
      </c>
      <c r="L42" s="440"/>
      <c r="M42" s="440">
        <v>7524.71</v>
      </c>
      <c r="N42" s="440">
        <v>20000</v>
      </c>
      <c r="O42" s="440">
        <v>419</v>
      </c>
      <c r="P42" s="440">
        <v>16616.76</v>
      </c>
      <c r="Q42" s="440">
        <v>1018.25</v>
      </c>
      <c r="R42" s="440">
        <v>490.1</v>
      </c>
      <c r="S42" s="440">
        <v>2440</v>
      </c>
      <c r="T42" s="440">
        <v>20578</v>
      </c>
      <c r="U42" s="440"/>
      <c r="V42" s="440">
        <v>85897.71</v>
      </c>
      <c r="W42" s="440"/>
      <c r="X42" s="440">
        <v>591353.95</v>
      </c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431"/>
      <c r="BW42" s="431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31"/>
      <c r="CN42" s="431"/>
      <c r="CO42" s="431"/>
      <c r="CP42" s="431"/>
      <c r="CQ42" s="431"/>
      <c r="CR42" s="431"/>
      <c r="CS42" s="431"/>
      <c r="CT42" s="431"/>
      <c r="CU42" s="431"/>
      <c r="CV42" s="431"/>
      <c r="CW42" s="431"/>
      <c r="CX42" s="431"/>
      <c r="CY42" s="431"/>
      <c r="CZ42" s="431"/>
      <c r="DA42" s="431"/>
      <c r="DB42" s="431"/>
      <c r="DC42" s="431"/>
      <c r="DD42" s="431"/>
      <c r="DE42" s="431"/>
      <c r="DF42" s="431"/>
      <c r="DG42" s="431"/>
      <c r="DH42" s="431"/>
      <c r="DI42" s="431"/>
      <c r="DJ42" s="431"/>
      <c r="DK42" s="431"/>
      <c r="DL42" s="431"/>
      <c r="DM42" s="431"/>
      <c r="DN42" s="431"/>
      <c r="DO42" s="431"/>
      <c r="DP42" s="431"/>
      <c r="DQ42" s="431"/>
      <c r="DR42" s="431"/>
      <c r="DS42" s="431"/>
      <c r="DT42" s="431"/>
      <c r="DU42" s="431"/>
      <c r="DV42" s="431"/>
      <c r="DW42" s="431"/>
      <c r="DX42" s="431"/>
      <c r="DY42" s="431"/>
      <c r="DZ42" s="431"/>
      <c r="EA42" s="431"/>
      <c r="EB42" s="431"/>
      <c r="EC42" s="431"/>
      <c r="ED42" s="431"/>
      <c r="EE42" s="431"/>
      <c r="EF42" s="431"/>
      <c r="EG42" s="431"/>
      <c r="EH42" s="431"/>
      <c r="EI42" s="431"/>
      <c r="EJ42" s="431"/>
      <c r="EK42" s="431"/>
      <c r="EL42" s="431"/>
      <c r="EM42" s="431"/>
      <c r="EN42" s="431"/>
      <c r="EO42" s="431"/>
      <c r="EP42" s="431"/>
      <c r="EQ42" s="431"/>
      <c r="ER42" s="431"/>
      <c r="ES42" s="431"/>
      <c r="ET42" s="431"/>
      <c r="EU42" s="431"/>
      <c r="EV42" s="431"/>
      <c r="EW42" s="431"/>
      <c r="EX42" s="431"/>
      <c r="EY42" s="431"/>
      <c r="EZ42" s="431"/>
      <c r="FA42" s="431"/>
      <c r="FB42" s="431"/>
      <c r="FC42" s="431"/>
      <c r="FD42" s="431"/>
      <c r="FE42" s="431"/>
      <c r="FF42" s="431"/>
      <c r="FG42" s="431"/>
      <c r="FH42" s="431"/>
      <c r="FI42" s="431"/>
      <c r="FJ42" s="431"/>
      <c r="FK42" s="431"/>
      <c r="FL42" s="431"/>
      <c r="FM42" s="431"/>
      <c r="FN42" s="431"/>
      <c r="FO42" s="431"/>
      <c r="FP42" s="431"/>
      <c r="FQ42" s="431"/>
      <c r="FR42" s="431"/>
      <c r="FS42" s="431"/>
      <c r="FT42" s="431"/>
      <c r="FU42" s="431"/>
      <c r="FV42" s="431"/>
      <c r="FW42" s="431"/>
      <c r="FX42" s="431"/>
      <c r="FY42" s="431"/>
      <c r="FZ42" s="431"/>
      <c r="GA42" s="431"/>
      <c r="GB42" s="431"/>
      <c r="GC42" s="431"/>
      <c r="GD42" s="431"/>
      <c r="GE42" s="431"/>
      <c r="GF42" s="431"/>
      <c r="GG42" s="431"/>
      <c r="GH42" s="431"/>
      <c r="GI42" s="431"/>
      <c r="GJ42" s="431"/>
      <c r="GK42" s="431"/>
      <c r="GL42" s="431"/>
      <c r="GM42" s="431"/>
      <c r="GN42" s="431"/>
    </row>
    <row r="43" spans="1:196" ht="12.75">
      <c r="A43" s="439">
        <v>80146</v>
      </c>
      <c r="B43" s="440"/>
      <c r="C43" s="440"/>
      <c r="D43" s="440"/>
      <c r="E43" s="440"/>
      <c r="F43" s="440"/>
      <c r="G43" s="440"/>
      <c r="H43" s="440"/>
      <c r="I43" s="440"/>
      <c r="J43" s="440">
        <v>200</v>
      </c>
      <c r="K43" s="440"/>
      <c r="L43" s="440"/>
      <c r="M43" s="440"/>
      <c r="N43" s="440"/>
      <c r="O43" s="440"/>
      <c r="P43" s="440">
        <v>1416.01</v>
      </c>
      <c r="Q43" s="440"/>
      <c r="R43" s="440">
        <v>195.8</v>
      </c>
      <c r="S43" s="440"/>
      <c r="T43" s="440"/>
      <c r="U43" s="440"/>
      <c r="V43" s="440"/>
      <c r="W43" s="440"/>
      <c r="X43" s="440">
        <v>1811.81</v>
      </c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  <c r="BS43" s="431"/>
      <c r="BT43" s="431"/>
      <c r="BU43" s="431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31"/>
      <c r="CN43" s="431"/>
      <c r="CO43" s="431"/>
      <c r="CP43" s="431"/>
      <c r="CQ43" s="431"/>
      <c r="CR43" s="431"/>
      <c r="CS43" s="431"/>
      <c r="CT43" s="431"/>
      <c r="CU43" s="431"/>
      <c r="CV43" s="431"/>
      <c r="CW43" s="431"/>
      <c r="CX43" s="431"/>
      <c r="CY43" s="431"/>
      <c r="CZ43" s="431"/>
      <c r="DA43" s="431"/>
      <c r="DB43" s="431"/>
      <c r="DC43" s="431"/>
      <c r="DD43" s="431"/>
      <c r="DE43" s="431"/>
      <c r="DF43" s="431"/>
      <c r="DG43" s="431"/>
      <c r="DH43" s="431"/>
      <c r="DI43" s="431"/>
      <c r="DJ43" s="431"/>
      <c r="DK43" s="431"/>
      <c r="DL43" s="431"/>
      <c r="DM43" s="431"/>
      <c r="DN43" s="431"/>
      <c r="DO43" s="431"/>
      <c r="DP43" s="431"/>
      <c r="DQ43" s="431"/>
      <c r="DR43" s="431"/>
      <c r="DS43" s="431"/>
      <c r="DT43" s="431"/>
      <c r="DU43" s="431"/>
      <c r="DV43" s="431"/>
      <c r="DW43" s="431"/>
      <c r="DX43" s="431"/>
      <c r="DY43" s="431"/>
      <c r="DZ43" s="431"/>
      <c r="EA43" s="431"/>
      <c r="EB43" s="431"/>
      <c r="EC43" s="431"/>
      <c r="ED43" s="431"/>
      <c r="EE43" s="431"/>
      <c r="EF43" s="431"/>
      <c r="EG43" s="431"/>
      <c r="EH43" s="431"/>
      <c r="EI43" s="431"/>
      <c r="EJ43" s="431"/>
      <c r="EK43" s="431"/>
      <c r="EL43" s="431"/>
      <c r="EM43" s="431"/>
      <c r="EN43" s="431"/>
      <c r="EO43" s="431"/>
      <c r="EP43" s="431"/>
      <c r="EQ43" s="431"/>
      <c r="ER43" s="431"/>
      <c r="ES43" s="431"/>
      <c r="ET43" s="431"/>
      <c r="EU43" s="431"/>
      <c r="EV43" s="431"/>
      <c r="EW43" s="431"/>
      <c r="EX43" s="431"/>
      <c r="EY43" s="431"/>
      <c r="EZ43" s="431"/>
      <c r="FA43" s="431"/>
      <c r="FB43" s="431"/>
      <c r="FC43" s="431"/>
      <c r="FD43" s="431"/>
      <c r="FE43" s="431"/>
      <c r="FF43" s="431"/>
      <c r="FG43" s="431"/>
      <c r="FH43" s="431"/>
      <c r="FI43" s="431"/>
      <c r="FJ43" s="431"/>
      <c r="FK43" s="431"/>
      <c r="FL43" s="431"/>
      <c r="FM43" s="431"/>
      <c r="FN43" s="431"/>
      <c r="FO43" s="431"/>
      <c r="FP43" s="431"/>
      <c r="FQ43" s="431"/>
      <c r="FR43" s="431"/>
      <c r="FS43" s="431"/>
      <c r="FT43" s="431"/>
      <c r="FU43" s="431"/>
      <c r="FV43" s="431"/>
      <c r="FW43" s="431"/>
      <c r="FX43" s="431"/>
      <c r="FY43" s="431"/>
      <c r="FZ43" s="431"/>
      <c r="GA43" s="431"/>
      <c r="GB43" s="431"/>
      <c r="GC43" s="431"/>
      <c r="GD43" s="431"/>
      <c r="GE43" s="431"/>
      <c r="GF43" s="431"/>
      <c r="GG43" s="431"/>
      <c r="GH43" s="431"/>
      <c r="GI43" s="431"/>
      <c r="GJ43" s="431"/>
      <c r="GK43" s="431"/>
      <c r="GL43" s="431"/>
      <c r="GM43" s="431"/>
      <c r="GN43" s="431"/>
    </row>
    <row r="44" spans="1:196" ht="12.75">
      <c r="A44" s="439">
        <v>80195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>
        <v>1594</v>
      </c>
      <c r="U44" s="440"/>
      <c r="V44" s="440"/>
      <c r="W44" s="440"/>
      <c r="X44" s="440">
        <v>1594</v>
      </c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1"/>
      <c r="CY44" s="431"/>
      <c r="CZ44" s="431"/>
      <c r="DA44" s="431"/>
      <c r="DB44" s="431"/>
      <c r="DC44" s="431"/>
      <c r="DD44" s="431"/>
      <c r="DE44" s="431"/>
      <c r="DF44" s="431"/>
      <c r="DG44" s="431"/>
      <c r="DH44" s="431"/>
      <c r="DI44" s="431"/>
      <c r="DJ44" s="431"/>
      <c r="DK44" s="431"/>
      <c r="DL44" s="431"/>
      <c r="DM44" s="431"/>
      <c r="DN44" s="431"/>
      <c r="DO44" s="431"/>
      <c r="DP44" s="431"/>
      <c r="DQ44" s="431"/>
      <c r="DR44" s="431"/>
      <c r="DS44" s="431"/>
      <c r="DT44" s="431"/>
      <c r="DU44" s="431"/>
      <c r="DV44" s="431"/>
      <c r="DW44" s="431"/>
      <c r="DX44" s="431"/>
      <c r="DY44" s="431"/>
      <c r="DZ44" s="431"/>
      <c r="EA44" s="431"/>
      <c r="EB44" s="431"/>
      <c r="EC44" s="431"/>
      <c r="ED44" s="431"/>
      <c r="EE44" s="431"/>
      <c r="EF44" s="431"/>
      <c r="EG44" s="431"/>
      <c r="EH44" s="431"/>
      <c r="EI44" s="431"/>
      <c r="EJ44" s="431"/>
      <c r="EK44" s="431"/>
      <c r="EL44" s="431"/>
      <c r="EM44" s="431"/>
      <c r="EN44" s="431"/>
      <c r="EO44" s="431"/>
      <c r="EP44" s="431"/>
      <c r="EQ44" s="431"/>
      <c r="ER44" s="431"/>
      <c r="ES44" s="431"/>
      <c r="ET44" s="431"/>
      <c r="EU44" s="431"/>
      <c r="EV44" s="431"/>
      <c r="EW44" s="431"/>
      <c r="EX44" s="431"/>
      <c r="EY44" s="431"/>
      <c r="EZ44" s="431"/>
      <c r="FA44" s="431"/>
      <c r="FB44" s="431"/>
      <c r="FC44" s="431"/>
      <c r="FD44" s="431"/>
      <c r="FE44" s="431"/>
      <c r="FF44" s="431"/>
      <c r="FG44" s="431"/>
      <c r="FH44" s="431"/>
      <c r="FI44" s="431"/>
      <c r="FJ44" s="431"/>
      <c r="FK44" s="431"/>
      <c r="FL44" s="431"/>
      <c r="FM44" s="431"/>
      <c r="FN44" s="431"/>
      <c r="FO44" s="431"/>
      <c r="FP44" s="431"/>
      <c r="FQ44" s="431"/>
      <c r="FR44" s="431"/>
      <c r="FS44" s="431"/>
      <c r="FT44" s="431"/>
      <c r="FU44" s="431"/>
      <c r="FV44" s="431"/>
      <c r="FW44" s="431"/>
      <c r="FX44" s="431"/>
      <c r="FY44" s="431"/>
      <c r="FZ44" s="431"/>
      <c r="GA44" s="431"/>
      <c r="GB44" s="431"/>
      <c r="GC44" s="431"/>
      <c r="GD44" s="431"/>
      <c r="GE44" s="431"/>
      <c r="GF44" s="431"/>
      <c r="GG44" s="431"/>
      <c r="GH44" s="431"/>
      <c r="GI44" s="431"/>
      <c r="GJ44" s="431"/>
      <c r="GK44" s="431"/>
      <c r="GL44" s="431"/>
      <c r="GM44" s="431"/>
      <c r="GN44" s="431"/>
    </row>
    <row r="45" spans="1:196" ht="21.75">
      <c r="A45" s="437" t="s">
        <v>325</v>
      </c>
      <c r="B45" s="438">
        <v>3980</v>
      </c>
      <c r="C45" s="438">
        <v>2200</v>
      </c>
      <c r="D45" s="438">
        <v>88091.27</v>
      </c>
      <c r="E45" s="438">
        <v>0</v>
      </c>
      <c r="F45" s="438">
        <v>0</v>
      </c>
      <c r="G45" s="438">
        <v>0</v>
      </c>
      <c r="H45" s="438">
        <v>0</v>
      </c>
      <c r="I45" s="438">
        <v>0</v>
      </c>
      <c r="J45" s="438">
        <v>382.2</v>
      </c>
      <c r="K45" s="438">
        <v>0</v>
      </c>
      <c r="L45" s="438">
        <v>0</v>
      </c>
      <c r="M45" s="438">
        <v>0</v>
      </c>
      <c r="N45" s="438">
        <v>0</v>
      </c>
      <c r="O45" s="438">
        <v>0</v>
      </c>
      <c r="P45" s="438">
        <v>0</v>
      </c>
      <c r="Q45" s="438">
        <v>0</v>
      </c>
      <c r="R45" s="438">
        <v>0</v>
      </c>
      <c r="S45" s="438">
        <v>0</v>
      </c>
      <c r="T45" s="438">
        <v>0</v>
      </c>
      <c r="U45" s="438">
        <v>0</v>
      </c>
      <c r="V45" s="438">
        <v>0</v>
      </c>
      <c r="W45" s="441">
        <v>87029.12</v>
      </c>
      <c r="X45" s="438">
        <v>181682.59</v>
      </c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42"/>
      <c r="AS45" s="442"/>
      <c r="AT45" s="442"/>
      <c r="AU45" s="442"/>
      <c r="AV45" s="442"/>
      <c r="AW45" s="442"/>
      <c r="AX45" s="442"/>
      <c r="AY45" s="442"/>
      <c r="AZ45" s="442"/>
      <c r="BA45" s="442"/>
      <c r="BB45" s="442"/>
      <c r="BC45" s="442"/>
      <c r="BD45" s="442"/>
      <c r="BE45" s="442"/>
      <c r="BF45" s="442"/>
      <c r="BG45" s="442"/>
      <c r="BH45" s="442"/>
      <c r="BI45" s="442"/>
      <c r="BJ45" s="442"/>
      <c r="BK45" s="442"/>
      <c r="BL45" s="442"/>
      <c r="BM45" s="442"/>
      <c r="BN45" s="442"/>
      <c r="BO45" s="442"/>
      <c r="BP45" s="442"/>
      <c r="BQ45" s="442"/>
      <c r="BR45" s="442"/>
      <c r="BS45" s="442"/>
      <c r="BT45" s="442"/>
      <c r="BU45" s="442"/>
      <c r="BV45" s="442"/>
      <c r="BW45" s="442"/>
      <c r="BX45" s="442"/>
      <c r="BY45" s="442"/>
      <c r="BZ45" s="442"/>
      <c r="CA45" s="442"/>
      <c r="CB45" s="442"/>
      <c r="CC45" s="442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2"/>
      <c r="CP45" s="442"/>
      <c r="CQ45" s="442"/>
      <c r="CR45" s="442"/>
      <c r="CS45" s="442"/>
      <c r="CT45" s="442"/>
      <c r="CU45" s="442"/>
      <c r="CV45" s="442"/>
      <c r="CW45" s="442"/>
      <c r="CX45" s="442"/>
      <c r="CY45" s="442"/>
      <c r="CZ45" s="442"/>
      <c r="DA45" s="442"/>
      <c r="DB45" s="442"/>
      <c r="DC45" s="442"/>
      <c r="DD45" s="442"/>
      <c r="DE45" s="443"/>
      <c r="DF45" s="443"/>
      <c r="DG45" s="443"/>
      <c r="DH45" s="443"/>
      <c r="DI45" s="443"/>
      <c r="DJ45" s="443"/>
      <c r="DK45" s="443"/>
      <c r="DL45" s="443"/>
      <c r="DM45" s="443"/>
      <c r="DN45" s="443"/>
      <c r="DO45" s="443"/>
      <c r="DP45" s="443"/>
      <c r="DQ45" s="443"/>
      <c r="DR45" s="443"/>
      <c r="DS45" s="443"/>
      <c r="DT45" s="443"/>
      <c r="DU45" s="443"/>
      <c r="DV45" s="443"/>
      <c r="DW45" s="443"/>
      <c r="DX45" s="443"/>
      <c r="DY45" s="443"/>
      <c r="DZ45" s="443"/>
      <c r="EA45" s="443"/>
      <c r="EB45" s="443"/>
      <c r="EC45" s="443"/>
      <c r="ED45" s="443"/>
      <c r="EE45" s="443"/>
      <c r="EF45" s="443"/>
      <c r="EG45" s="443"/>
      <c r="EH45" s="443"/>
      <c r="EI45" s="443"/>
      <c r="EJ45" s="443"/>
      <c r="EK45" s="443"/>
      <c r="EL45" s="443"/>
      <c r="EM45" s="443"/>
      <c r="EN45" s="443"/>
      <c r="EO45" s="443"/>
      <c r="EP45" s="443"/>
      <c r="EQ45" s="443"/>
      <c r="ER45" s="443"/>
      <c r="ES45" s="443"/>
      <c r="ET45" s="443"/>
      <c r="EU45" s="443"/>
      <c r="EV45" s="443"/>
      <c r="EW45" s="443"/>
      <c r="EX45" s="443"/>
      <c r="EY45" s="443"/>
      <c r="EZ45" s="443"/>
      <c r="FA45" s="443"/>
      <c r="FB45" s="443"/>
      <c r="FC45" s="443"/>
      <c r="FD45" s="443"/>
      <c r="FE45" s="443"/>
      <c r="FF45" s="443"/>
      <c r="FG45" s="443"/>
      <c r="FH45" s="443"/>
      <c r="FI45" s="443"/>
      <c r="FJ45" s="443"/>
      <c r="FK45" s="443"/>
      <c r="FL45" s="443"/>
      <c r="FM45" s="443"/>
      <c r="FN45" s="443"/>
      <c r="FO45" s="443"/>
      <c r="FP45" s="443"/>
      <c r="FQ45" s="443"/>
      <c r="FR45" s="443"/>
      <c r="FS45" s="443"/>
      <c r="FT45" s="443"/>
      <c r="FU45" s="443"/>
      <c r="FV45" s="443"/>
      <c r="FW45" s="443"/>
      <c r="FX45" s="443"/>
      <c r="FY45" s="443"/>
      <c r="FZ45" s="443"/>
      <c r="GA45" s="443"/>
      <c r="GB45" s="443"/>
      <c r="GC45" s="443"/>
      <c r="GD45" s="443"/>
      <c r="GE45" s="443"/>
      <c r="GF45" s="443"/>
      <c r="GG45" s="443"/>
      <c r="GH45" s="443"/>
      <c r="GI45" s="443"/>
      <c r="GJ45" s="443"/>
      <c r="GK45" s="443"/>
      <c r="GL45" s="443"/>
      <c r="GM45" s="443"/>
      <c r="GN45" s="443"/>
    </row>
    <row r="46" spans="1:196" ht="12.75">
      <c r="A46" s="444">
        <v>80120</v>
      </c>
      <c r="B46" s="438"/>
      <c r="C46" s="438"/>
      <c r="D46" s="440">
        <v>27668.67</v>
      </c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40">
        <v>27668.67</v>
      </c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  <c r="AY46" s="442"/>
      <c r="AZ46" s="442"/>
      <c r="BA46" s="442"/>
      <c r="BB46" s="442"/>
      <c r="BC46" s="442"/>
      <c r="BD46" s="442"/>
      <c r="BE46" s="442"/>
      <c r="BF46" s="442"/>
      <c r="BG46" s="442"/>
      <c r="BH46" s="442"/>
      <c r="BI46" s="442"/>
      <c r="BJ46" s="442"/>
      <c r="BK46" s="442"/>
      <c r="BL46" s="442"/>
      <c r="BM46" s="442"/>
      <c r="BN46" s="442"/>
      <c r="BO46" s="442"/>
      <c r="BP46" s="442"/>
      <c r="BQ46" s="442"/>
      <c r="BR46" s="442"/>
      <c r="BS46" s="442"/>
      <c r="BT46" s="442"/>
      <c r="BU46" s="442"/>
      <c r="BV46" s="442"/>
      <c r="BW46" s="442"/>
      <c r="BX46" s="442"/>
      <c r="BY46" s="442"/>
      <c r="BZ46" s="442"/>
      <c r="CA46" s="442"/>
      <c r="CB46" s="442"/>
      <c r="CC46" s="442"/>
      <c r="CD46" s="442"/>
      <c r="CE46" s="442"/>
      <c r="CF46" s="442"/>
      <c r="CG46" s="442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2"/>
      <c r="CU46" s="442"/>
      <c r="CV46" s="442"/>
      <c r="CW46" s="442"/>
      <c r="CX46" s="442"/>
      <c r="CY46" s="442"/>
      <c r="CZ46" s="442"/>
      <c r="DA46" s="442"/>
      <c r="DB46" s="442"/>
      <c r="DC46" s="442"/>
      <c r="DD46" s="442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  <c r="DX46" s="443"/>
      <c r="DY46" s="443"/>
      <c r="DZ46" s="443"/>
      <c r="EA46" s="443"/>
      <c r="EB46" s="443"/>
      <c r="EC46" s="443"/>
      <c r="ED46" s="443"/>
      <c r="EE46" s="443"/>
      <c r="EF46" s="443"/>
      <c r="EG46" s="443"/>
      <c r="EH46" s="443"/>
      <c r="EI46" s="443"/>
      <c r="EJ46" s="443"/>
      <c r="EK46" s="443"/>
      <c r="EL46" s="443"/>
      <c r="EM46" s="443"/>
      <c r="EN46" s="443"/>
      <c r="EO46" s="443"/>
      <c r="EP46" s="443"/>
      <c r="EQ46" s="443"/>
      <c r="ER46" s="443"/>
      <c r="ES46" s="443"/>
      <c r="ET46" s="443"/>
      <c r="EU46" s="443"/>
      <c r="EV46" s="443"/>
      <c r="EW46" s="443"/>
      <c r="EX46" s="443"/>
      <c r="EY46" s="443"/>
      <c r="EZ46" s="443"/>
      <c r="FA46" s="443"/>
      <c r="FB46" s="443"/>
      <c r="FC46" s="443"/>
      <c r="FD46" s="443"/>
      <c r="FE46" s="443"/>
      <c r="FF46" s="443"/>
      <c r="FG46" s="443"/>
      <c r="FH46" s="443"/>
      <c r="FI46" s="443"/>
      <c r="FJ46" s="443"/>
      <c r="FK46" s="443"/>
      <c r="FL46" s="443"/>
      <c r="FM46" s="443"/>
      <c r="FN46" s="443"/>
      <c r="FO46" s="443"/>
      <c r="FP46" s="443"/>
      <c r="FQ46" s="443"/>
      <c r="FR46" s="443"/>
      <c r="FS46" s="443"/>
      <c r="FT46" s="443"/>
      <c r="FU46" s="443"/>
      <c r="FV46" s="443"/>
      <c r="FW46" s="443"/>
      <c r="FX46" s="443"/>
      <c r="FY46" s="443"/>
      <c r="FZ46" s="443"/>
      <c r="GA46" s="443"/>
      <c r="GB46" s="443"/>
      <c r="GC46" s="443"/>
      <c r="GD46" s="443"/>
      <c r="GE46" s="443"/>
      <c r="GF46" s="443"/>
      <c r="GG46" s="443"/>
      <c r="GH46" s="443"/>
      <c r="GI46" s="443"/>
      <c r="GJ46" s="443"/>
      <c r="GK46" s="443"/>
      <c r="GL46" s="443"/>
      <c r="GM46" s="443"/>
      <c r="GN46" s="443"/>
    </row>
    <row r="47" spans="1:196" ht="12.75">
      <c r="A47" s="444">
        <v>80123</v>
      </c>
      <c r="B47" s="438"/>
      <c r="C47" s="438"/>
      <c r="D47" s="440">
        <v>60422.6</v>
      </c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40">
        <v>60422.6</v>
      </c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2"/>
      <c r="AZ47" s="442"/>
      <c r="BA47" s="442"/>
      <c r="BB47" s="442"/>
      <c r="BC47" s="442"/>
      <c r="BD47" s="442"/>
      <c r="BE47" s="442"/>
      <c r="BF47" s="442"/>
      <c r="BG47" s="442"/>
      <c r="BH47" s="442"/>
      <c r="BI47" s="442"/>
      <c r="BJ47" s="442"/>
      <c r="BK47" s="442"/>
      <c r="BL47" s="442"/>
      <c r="BM47" s="442"/>
      <c r="BN47" s="442"/>
      <c r="BO47" s="442"/>
      <c r="BP47" s="442"/>
      <c r="BQ47" s="442"/>
      <c r="BR47" s="442"/>
      <c r="BS47" s="442"/>
      <c r="BT47" s="442"/>
      <c r="BU47" s="442"/>
      <c r="BV47" s="442"/>
      <c r="BW47" s="442"/>
      <c r="BX47" s="442"/>
      <c r="BY47" s="442"/>
      <c r="BZ47" s="442"/>
      <c r="CA47" s="442"/>
      <c r="CB47" s="442"/>
      <c r="CC47" s="442"/>
      <c r="CD47" s="442"/>
      <c r="CE47" s="442"/>
      <c r="CF47" s="442"/>
      <c r="CG47" s="442"/>
      <c r="CH47" s="442"/>
      <c r="CI47" s="442"/>
      <c r="CJ47" s="442"/>
      <c r="CK47" s="442"/>
      <c r="CL47" s="442"/>
      <c r="CM47" s="442"/>
      <c r="CN47" s="442"/>
      <c r="CO47" s="442"/>
      <c r="CP47" s="442"/>
      <c r="CQ47" s="442"/>
      <c r="CR47" s="442"/>
      <c r="CS47" s="442"/>
      <c r="CT47" s="442"/>
      <c r="CU47" s="442"/>
      <c r="CV47" s="442"/>
      <c r="CW47" s="442"/>
      <c r="CX47" s="442"/>
      <c r="CY47" s="442"/>
      <c r="CZ47" s="442"/>
      <c r="DA47" s="442"/>
      <c r="DB47" s="442"/>
      <c r="DC47" s="442"/>
      <c r="DD47" s="442"/>
      <c r="DE47" s="443"/>
      <c r="DF47" s="443"/>
      <c r="DG47" s="443"/>
      <c r="DH47" s="443"/>
      <c r="DI47" s="443"/>
      <c r="DJ47" s="443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43"/>
      <c r="DV47" s="443"/>
      <c r="DW47" s="443"/>
      <c r="DX47" s="443"/>
      <c r="DY47" s="443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3"/>
      <c r="EP47" s="443"/>
      <c r="EQ47" s="443"/>
      <c r="ER47" s="443"/>
      <c r="ES47" s="443"/>
      <c r="ET47" s="443"/>
      <c r="EU47" s="443"/>
      <c r="EV47" s="443"/>
      <c r="EW47" s="443"/>
      <c r="EX47" s="443"/>
      <c r="EY47" s="443"/>
      <c r="EZ47" s="443"/>
      <c r="FA47" s="443"/>
      <c r="FB47" s="443"/>
      <c r="FC47" s="443"/>
      <c r="FD47" s="443"/>
      <c r="FE47" s="443"/>
      <c r="FF47" s="443"/>
      <c r="FG47" s="443"/>
      <c r="FH47" s="443"/>
      <c r="FI47" s="443"/>
      <c r="FJ47" s="443"/>
      <c r="FK47" s="443"/>
      <c r="FL47" s="443"/>
      <c r="FM47" s="443"/>
      <c r="FN47" s="443"/>
      <c r="FO47" s="443"/>
      <c r="FP47" s="443"/>
      <c r="FQ47" s="443"/>
      <c r="FR47" s="443"/>
      <c r="FS47" s="443"/>
      <c r="FT47" s="443"/>
      <c r="FU47" s="443"/>
      <c r="FV47" s="443"/>
      <c r="FW47" s="443"/>
      <c r="FX47" s="443"/>
      <c r="FY47" s="443"/>
      <c r="FZ47" s="443"/>
      <c r="GA47" s="443"/>
      <c r="GB47" s="443"/>
      <c r="GC47" s="443"/>
      <c r="GD47" s="443"/>
      <c r="GE47" s="443"/>
      <c r="GF47" s="443"/>
      <c r="GG47" s="443"/>
      <c r="GH47" s="443"/>
      <c r="GI47" s="443"/>
      <c r="GJ47" s="443"/>
      <c r="GK47" s="443"/>
      <c r="GL47" s="443"/>
      <c r="GM47" s="443"/>
      <c r="GN47" s="443"/>
    </row>
    <row r="48" spans="1:196" ht="12.75">
      <c r="A48" s="444">
        <v>80140</v>
      </c>
      <c r="B48" s="440">
        <v>3980</v>
      </c>
      <c r="C48" s="440">
        <v>2200</v>
      </c>
      <c r="D48" s="440"/>
      <c r="E48" s="440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40">
        <v>6180</v>
      </c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2"/>
      <c r="AS48" s="442"/>
      <c r="AT48" s="442"/>
      <c r="AU48" s="442"/>
      <c r="AV48" s="442"/>
      <c r="AW48" s="442"/>
      <c r="AX48" s="442"/>
      <c r="AY48" s="442"/>
      <c r="AZ48" s="442"/>
      <c r="BA48" s="442"/>
      <c r="BB48" s="442"/>
      <c r="BC48" s="442"/>
      <c r="BD48" s="442"/>
      <c r="BE48" s="442"/>
      <c r="BF48" s="442"/>
      <c r="BG48" s="442"/>
      <c r="BH48" s="442"/>
      <c r="BI48" s="442"/>
      <c r="BJ48" s="442"/>
      <c r="BK48" s="442"/>
      <c r="BL48" s="442"/>
      <c r="BM48" s="442"/>
      <c r="BN48" s="442"/>
      <c r="BO48" s="442"/>
      <c r="BP48" s="442"/>
      <c r="BQ48" s="442"/>
      <c r="BR48" s="442"/>
      <c r="BS48" s="442"/>
      <c r="BT48" s="442"/>
      <c r="BU48" s="442"/>
      <c r="BV48" s="442"/>
      <c r="BW48" s="442"/>
      <c r="BX48" s="442"/>
      <c r="BY48" s="442"/>
      <c r="BZ48" s="442"/>
      <c r="CA48" s="442"/>
      <c r="CB48" s="442"/>
      <c r="CC48" s="442"/>
      <c r="CD48" s="442"/>
      <c r="CE48" s="442"/>
      <c r="CF48" s="442"/>
      <c r="CG48" s="442"/>
      <c r="CH48" s="442"/>
      <c r="CI48" s="442"/>
      <c r="CJ48" s="442"/>
      <c r="CK48" s="442"/>
      <c r="CL48" s="442"/>
      <c r="CM48" s="442"/>
      <c r="CN48" s="442"/>
      <c r="CO48" s="442"/>
      <c r="CP48" s="442"/>
      <c r="CQ48" s="442"/>
      <c r="CR48" s="442"/>
      <c r="CS48" s="442"/>
      <c r="CT48" s="442"/>
      <c r="CU48" s="442"/>
      <c r="CV48" s="442"/>
      <c r="CW48" s="442"/>
      <c r="CX48" s="442"/>
      <c r="CY48" s="442"/>
      <c r="CZ48" s="442"/>
      <c r="DA48" s="442"/>
      <c r="DB48" s="442"/>
      <c r="DC48" s="442"/>
      <c r="DD48" s="442"/>
      <c r="DE48" s="443"/>
      <c r="DF48" s="443"/>
      <c r="DG48" s="443"/>
      <c r="DH48" s="443"/>
      <c r="DI48" s="443"/>
      <c r="DJ48" s="443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43"/>
      <c r="DV48" s="443"/>
      <c r="DW48" s="443"/>
      <c r="DX48" s="443"/>
      <c r="DY48" s="443"/>
      <c r="DZ48" s="443"/>
      <c r="EA48" s="443"/>
      <c r="EB48" s="443"/>
      <c r="EC48" s="443"/>
      <c r="ED48" s="443"/>
      <c r="EE48" s="443"/>
      <c r="EF48" s="443"/>
      <c r="EG48" s="443"/>
      <c r="EH48" s="443"/>
      <c r="EI48" s="443"/>
      <c r="EJ48" s="443"/>
      <c r="EK48" s="443"/>
      <c r="EL48" s="443"/>
      <c r="EM48" s="443"/>
      <c r="EN48" s="443"/>
      <c r="EO48" s="443"/>
      <c r="EP48" s="443"/>
      <c r="EQ48" s="443"/>
      <c r="ER48" s="443"/>
      <c r="ES48" s="443"/>
      <c r="ET48" s="443"/>
      <c r="EU48" s="443"/>
      <c r="EV48" s="443"/>
      <c r="EW48" s="443"/>
      <c r="EX48" s="443"/>
      <c r="EY48" s="443"/>
      <c r="EZ48" s="443"/>
      <c r="FA48" s="443"/>
      <c r="FB48" s="443"/>
      <c r="FC48" s="443"/>
      <c r="FD48" s="443"/>
      <c r="FE48" s="443"/>
      <c r="FF48" s="443"/>
      <c r="FG48" s="443"/>
      <c r="FH48" s="443"/>
      <c r="FI48" s="443"/>
      <c r="FJ48" s="443"/>
      <c r="FK48" s="443"/>
      <c r="FL48" s="443"/>
      <c r="FM48" s="443"/>
      <c r="FN48" s="443"/>
      <c r="FO48" s="443"/>
      <c r="FP48" s="443"/>
      <c r="FQ48" s="443"/>
      <c r="FR48" s="443"/>
      <c r="FS48" s="443"/>
      <c r="FT48" s="443"/>
      <c r="FU48" s="443"/>
      <c r="FV48" s="443"/>
      <c r="FW48" s="443"/>
      <c r="FX48" s="443"/>
      <c r="FY48" s="443"/>
      <c r="FZ48" s="443"/>
      <c r="GA48" s="443"/>
      <c r="GB48" s="443"/>
      <c r="GC48" s="443"/>
      <c r="GD48" s="443"/>
      <c r="GE48" s="443"/>
      <c r="GF48" s="443"/>
      <c r="GG48" s="443"/>
      <c r="GH48" s="443"/>
      <c r="GI48" s="443"/>
      <c r="GJ48" s="443"/>
      <c r="GK48" s="443"/>
      <c r="GL48" s="443"/>
      <c r="GM48" s="443"/>
      <c r="GN48" s="443"/>
    </row>
    <row r="49" spans="1:196" ht="12.75">
      <c r="A49" s="444">
        <v>80144</v>
      </c>
      <c r="B49" s="440"/>
      <c r="C49" s="440"/>
      <c r="D49" s="440"/>
      <c r="E49" s="440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45">
        <v>87029.12</v>
      </c>
      <c r="X49" s="440">
        <v>87029.12</v>
      </c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2"/>
      <c r="BQ49" s="442"/>
      <c r="BR49" s="442"/>
      <c r="BS49" s="442"/>
      <c r="BT49" s="442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2"/>
      <c r="CP49" s="442"/>
      <c r="CQ49" s="442"/>
      <c r="CR49" s="442"/>
      <c r="CS49" s="442"/>
      <c r="CT49" s="442"/>
      <c r="CU49" s="442"/>
      <c r="CV49" s="442"/>
      <c r="CW49" s="442"/>
      <c r="CX49" s="442"/>
      <c r="CY49" s="442"/>
      <c r="CZ49" s="442"/>
      <c r="DA49" s="442"/>
      <c r="DB49" s="442"/>
      <c r="DC49" s="442"/>
      <c r="DD49" s="442"/>
      <c r="DE49" s="443"/>
      <c r="DF49" s="443"/>
      <c r="DG49" s="443"/>
      <c r="DH49" s="443"/>
      <c r="DI49" s="443"/>
      <c r="DJ49" s="443"/>
      <c r="DK49" s="443"/>
      <c r="DL49" s="443"/>
      <c r="DM49" s="443"/>
      <c r="DN49" s="443"/>
      <c r="DO49" s="443"/>
      <c r="DP49" s="443"/>
      <c r="DQ49" s="443"/>
      <c r="DR49" s="443"/>
      <c r="DS49" s="443"/>
      <c r="DT49" s="443"/>
      <c r="DU49" s="443"/>
      <c r="DV49" s="443"/>
      <c r="DW49" s="443"/>
      <c r="DX49" s="443"/>
      <c r="DY49" s="443"/>
      <c r="DZ49" s="443"/>
      <c r="EA49" s="443"/>
      <c r="EB49" s="443"/>
      <c r="EC49" s="443"/>
      <c r="ED49" s="443"/>
      <c r="EE49" s="443"/>
      <c r="EF49" s="443"/>
      <c r="EG49" s="443"/>
      <c r="EH49" s="443"/>
      <c r="EI49" s="443"/>
      <c r="EJ49" s="443"/>
      <c r="EK49" s="443"/>
      <c r="EL49" s="443"/>
      <c r="EM49" s="443"/>
      <c r="EN49" s="443"/>
      <c r="EO49" s="443"/>
      <c r="EP49" s="443"/>
      <c r="EQ49" s="443"/>
      <c r="ER49" s="443"/>
      <c r="ES49" s="443"/>
      <c r="ET49" s="443"/>
      <c r="EU49" s="443"/>
      <c r="EV49" s="443"/>
      <c r="EW49" s="443"/>
      <c r="EX49" s="443"/>
      <c r="EY49" s="443"/>
      <c r="EZ49" s="443"/>
      <c r="FA49" s="443"/>
      <c r="FB49" s="443"/>
      <c r="FC49" s="443"/>
      <c r="FD49" s="443"/>
      <c r="FE49" s="443"/>
      <c r="FF49" s="443"/>
      <c r="FG49" s="443"/>
      <c r="FH49" s="443"/>
      <c r="FI49" s="443"/>
      <c r="FJ49" s="443"/>
      <c r="FK49" s="443"/>
      <c r="FL49" s="443"/>
      <c r="FM49" s="443"/>
      <c r="FN49" s="443"/>
      <c r="FO49" s="443"/>
      <c r="FP49" s="443"/>
      <c r="FQ49" s="443"/>
      <c r="FR49" s="443"/>
      <c r="FS49" s="443"/>
      <c r="FT49" s="443"/>
      <c r="FU49" s="443"/>
      <c r="FV49" s="443"/>
      <c r="FW49" s="443"/>
      <c r="FX49" s="443"/>
      <c r="FY49" s="443"/>
      <c r="FZ49" s="443"/>
      <c r="GA49" s="443"/>
      <c r="GB49" s="443"/>
      <c r="GC49" s="443"/>
      <c r="GD49" s="443"/>
      <c r="GE49" s="443"/>
      <c r="GF49" s="443"/>
      <c r="GG49" s="443"/>
      <c r="GH49" s="443"/>
      <c r="GI49" s="443"/>
      <c r="GJ49" s="443"/>
      <c r="GK49" s="443"/>
      <c r="GL49" s="443"/>
      <c r="GM49" s="443"/>
      <c r="GN49" s="443"/>
    </row>
    <row r="50" spans="1:196" ht="12.75">
      <c r="A50" s="444">
        <v>80145</v>
      </c>
      <c r="B50" s="440"/>
      <c r="C50" s="440"/>
      <c r="D50" s="440"/>
      <c r="E50" s="440"/>
      <c r="F50" s="438"/>
      <c r="G50" s="438"/>
      <c r="H50" s="438"/>
      <c r="I50" s="438"/>
      <c r="J50" s="440">
        <v>382.2</v>
      </c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40">
        <v>382.2</v>
      </c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2"/>
      <c r="BT50" s="442"/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2"/>
      <c r="DC50" s="442"/>
      <c r="DD50" s="442"/>
      <c r="DE50" s="443"/>
      <c r="DF50" s="443"/>
      <c r="DG50" s="443"/>
      <c r="DH50" s="443"/>
      <c r="DI50" s="443"/>
      <c r="DJ50" s="443"/>
      <c r="DK50" s="443"/>
      <c r="DL50" s="443"/>
      <c r="DM50" s="443"/>
      <c r="DN50" s="443"/>
      <c r="DO50" s="443"/>
      <c r="DP50" s="443"/>
      <c r="DQ50" s="443"/>
      <c r="DR50" s="443"/>
      <c r="DS50" s="443"/>
      <c r="DT50" s="443"/>
      <c r="DU50" s="443"/>
      <c r="DV50" s="443"/>
      <c r="DW50" s="443"/>
      <c r="DX50" s="443"/>
      <c r="DY50" s="443"/>
      <c r="DZ50" s="443"/>
      <c r="EA50" s="443"/>
      <c r="EB50" s="443"/>
      <c r="EC50" s="443"/>
      <c r="ED50" s="443"/>
      <c r="EE50" s="443"/>
      <c r="EF50" s="443"/>
      <c r="EG50" s="443"/>
      <c r="EH50" s="443"/>
      <c r="EI50" s="443"/>
      <c r="EJ50" s="443"/>
      <c r="EK50" s="443"/>
      <c r="EL50" s="443"/>
      <c r="EM50" s="443"/>
      <c r="EN50" s="443"/>
      <c r="EO50" s="443"/>
      <c r="EP50" s="443"/>
      <c r="EQ50" s="443"/>
      <c r="ER50" s="443"/>
      <c r="ES50" s="443"/>
      <c r="ET50" s="443"/>
      <c r="EU50" s="443"/>
      <c r="EV50" s="443"/>
      <c r="EW50" s="443"/>
      <c r="EX50" s="443"/>
      <c r="EY50" s="443"/>
      <c r="EZ50" s="443"/>
      <c r="FA50" s="443"/>
      <c r="FB50" s="443"/>
      <c r="FC50" s="443"/>
      <c r="FD50" s="443"/>
      <c r="FE50" s="443"/>
      <c r="FF50" s="443"/>
      <c r="FG50" s="443"/>
      <c r="FH50" s="443"/>
      <c r="FI50" s="443"/>
      <c r="FJ50" s="443"/>
      <c r="FK50" s="443"/>
      <c r="FL50" s="443"/>
      <c r="FM50" s="443"/>
      <c r="FN50" s="443"/>
      <c r="FO50" s="443"/>
      <c r="FP50" s="443"/>
      <c r="FQ50" s="443"/>
      <c r="FR50" s="443"/>
      <c r="FS50" s="443"/>
      <c r="FT50" s="443"/>
      <c r="FU50" s="443"/>
      <c r="FV50" s="443"/>
      <c r="FW50" s="443"/>
      <c r="FX50" s="443"/>
      <c r="FY50" s="443"/>
      <c r="FZ50" s="443"/>
      <c r="GA50" s="443"/>
      <c r="GB50" s="443"/>
      <c r="GC50" s="443"/>
      <c r="GD50" s="443"/>
      <c r="GE50" s="443"/>
      <c r="GF50" s="443"/>
      <c r="GG50" s="443"/>
      <c r="GH50" s="443"/>
      <c r="GI50" s="443"/>
      <c r="GJ50" s="443"/>
      <c r="GK50" s="443"/>
      <c r="GL50" s="443"/>
      <c r="GM50" s="443"/>
      <c r="GN50" s="443"/>
    </row>
    <row r="51" spans="1:196" ht="12.75">
      <c r="A51" s="434" t="s">
        <v>326</v>
      </c>
      <c r="B51" s="438">
        <v>3980</v>
      </c>
      <c r="C51" s="438">
        <v>2200</v>
      </c>
      <c r="D51" s="438">
        <v>88091.27</v>
      </c>
      <c r="E51" s="438">
        <v>113020.4</v>
      </c>
      <c r="F51" s="438">
        <v>6656083.790000001</v>
      </c>
      <c r="G51" s="438">
        <v>465091.3</v>
      </c>
      <c r="H51" s="438">
        <v>1146238.83</v>
      </c>
      <c r="I51" s="438">
        <v>162399.22</v>
      </c>
      <c r="J51" s="438">
        <v>24454.98</v>
      </c>
      <c r="K51" s="438">
        <v>866506.2</v>
      </c>
      <c r="L51" s="438">
        <v>6221.99</v>
      </c>
      <c r="M51" s="438">
        <v>279786.68</v>
      </c>
      <c r="N51" s="438">
        <v>63399.72</v>
      </c>
      <c r="O51" s="438">
        <v>5717.3</v>
      </c>
      <c r="P51" s="438">
        <v>212574.63</v>
      </c>
      <c r="Q51" s="438">
        <v>11800.57</v>
      </c>
      <c r="R51" s="438">
        <v>13374.82</v>
      </c>
      <c r="S51" s="438">
        <v>17421</v>
      </c>
      <c r="T51" s="438">
        <v>452913</v>
      </c>
      <c r="U51" s="438">
        <v>56</v>
      </c>
      <c r="V51" s="438">
        <v>552008.03</v>
      </c>
      <c r="W51" s="438">
        <v>87029.12</v>
      </c>
      <c r="X51" s="438">
        <v>11230368.850000001</v>
      </c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/>
      <c r="CX51" s="443"/>
      <c r="CY51" s="443"/>
      <c r="CZ51" s="443"/>
      <c r="DA51" s="443"/>
      <c r="DB51" s="443"/>
      <c r="DC51" s="443"/>
      <c r="DD51" s="443"/>
      <c r="DE51" s="443"/>
      <c r="DF51" s="443"/>
      <c r="DG51" s="443"/>
      <c r="DH51" s="443"/>
      <c r="DI51" s="443"/>
      <c r="DJ51" s="443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43"/>
      <c r="DV51" s="443"/>
      <c r="DW51" s="443"/>
      <c r="DX51" s="443"/>
      <c r="DY51" s="443"/>
      <c r="DZ51" s="443"/>
      <c r="EA51" s="443"/>
      <c r="EB51" s="443"/>
      <c r="EC51" s="443"/>
      <c r="ED51" s="443"/>
      <c r="EE51" s="443"/>
      <c r="EF51" s="443"/>
      <c r="EG51" s="443"/>
      <c r="EH51" s="443"/>
      <c r="EI51" s="443"/>
      <c r="EJ51" s="443"/>
      <c r="EK51" s="443"/>
      <c r="EL51" s="443"/>
      <c r="EM51" s="443"/>
      <c r="EN51" s="443"/>
      <c r="EO51" s="443"/>
      <c r="EP51" s="443"/>
      <c r="EQ51" s="443"/>
      <c r="ER51" s="443"/>
      <c r="ES51" s="443"/>
      <c r="ET51" s="443"/>
      <c r="EU51" s="443"/>
      <c r="EV51" s="443"/>
      <c r="EW51" s="443"/>
      <c r="EX51" s="443"/>
      <c r="EY51" s="443"/>
      <c r="EZ51" s="443"/>
      <c r="FA51" s="443"/>
      <c r="FB51" s="443"/>
      <c r="FC51" s="443"/>
      <c r="FD51" s="443"/>
      <c r="FE51" s="443"/>
      <c r="FF51" s="443"/>
      <c r="FG51" s="443"/>
      <c r="FH51" s="443"/>
      <c r="FI51" s="443"/>
      <c r="FJ51" s="443"/>
      <c r="FK51" s="443"/>
      <c r="FL51" s="443"/>
      <c r="FM51" s="443"/>
      <c r="FN51" s="443"/>
      <c r="FO51" s="443"/>
      <c r="FP51" s="443"/>
      <c r="FQ51" s="443"/>
      <c r="FR51" s="443"/>
      <c r="FS51" s="443"/>
      <c r="FT51" s="443"/>
      <c r="FU51" s="443"/>
      <c r="FV51" s="443"/>
      <c r="FW51" s="443"/>
      <c r="FX51" s="443"/>
      <c r="FY51" s="443"/>
      <c r="FZ51" s="443"/>
      <c r="GA51" s="443"/>
      <c r="GB51" s="443"/>
      <c r="GC51" s="443"/>
      <c r="GD51" s="443"/>
      <c r="GE51" s="443"/>
      <c r="GF51" s="443"/>
      <c r="GG51" s="443"/>
      <c r="GH51" s="443"/>
      <c r="GI51" s="443"/>
      <c r="GJ51" s="443"/>
      <c r="GK51" s="443"/>
      <c r="GL51" s="443"/>
      <c r="GM51" s="443"/>
      <c r="GN51" s="443"/>
    </row>
  </sheetData>
  <mergeCells count="5">
    <mergeCell ref="A4:X4"/>
    <mergeCell ref="A6:X6"/>
    <mergeCell ref="S1:X1"/>
    <mergeCell ref="S2:X2"/>
    <mergeCell ref="S3:X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X43"/>
  <sheetViews>
    <sheetView tabSelected="1" view="pageBreakPreview" zoomScaleSheetLayoutView="100" workbookViewId="0" topLeftCell="D17">
      <selection activeCell="E8" sqref="E8"/>
    </sheetView>
  </sheetViews>
  <sheetFormatPr defaultColWidth="9.140625" defaultRowHeight="12.75"/>
  <cols>
    <col min="1" max="1" width="10.00390625" style="0" customWidth="1"/>
    <col min="5" max="5" width="10.7109375" style="0" customWidth="1"/>
    <col min="24" max="24" width="11.00390625" style="0" customWidth="1"/>
  </cols>
  <sheetData>
    <row r="1" spans="1:24" ht="12.75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75" t="s">
        <v>336</v>
      </c>
      <c r="W1" s="475"/>
      <c r="X1" s="475"/>
    </row>
    <row r="2" spans="1:24" ht="12.7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75" t="s">
        <v>1</v>
      </c>
      <c r="W2" s="475"/>
      <c r="X2" s="475"/>
    </row>
    <row r="3" spans="1:24" ht="12.7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75" t="s">
        <v>2</v>
      </c>
      <c r="W3" s="475"/>
      <c r="X3" s="475"/>
    </row>
    <row r="4" spans="1:24" ht="12.7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26"/>
      <c r="W4" s="426"/>
      <c r="X4" s="426"/>
    </row>
    <row r="5" spans="1:24" ht="12.75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26"/>
      <c r="W5" s="426"/>
      <c r="X5" s="426"/>
    </row>
    <row r="6" spans="1:24" ht="12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26"/>
      <c r="W6" s="426"/>
      <c r="X6" s="426"/>
    </row>
    <row r="7" spans="1:24" ht="12.75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26"/>
      <c r="W7" s="426"/>
      <c r="X7" s="426"/>
    </row>
    <row r="8" spans="1:24" ht="12.75">
      <c r="A8" s="431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75"/>
      <c r="W8" s="475"/>
      <c r="X8" s="475"/>
    </row>
    <row r="9" spans="1:24" ht="18.75">
      <c r="A9" s="472" t="s">
        <v>337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</row>
    <row r="10" spans="1:24" ht="15.75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</row>
    <row r="11" spans="1:24" ht="15.75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</row>
    <row r="12" spans="1:24" ht="15.75">
      <c r="A12" s="447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</row>
    <row r="13" spans="1:24" ht="15.75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</row>
    <row r="14" spans="1:24" ht="12.75">
      <c r="A14" s="480" t="s">
        <v>329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4"/>
    </row>
    <row r="15" spans="1:24" ht="12.75">
      <c r="A15" s="434"/>
      <c r="B15" s="434">
        <v>3020</v>
      </c>
      <c r="C15" s="434">
        <v>3240</v>
      </c>
      <c r="D15" s="434" t="s">
        <v>334</v>
      </c>
      <c r="E15" s="434">
        <v>4010</v>
      </c>
      <c r="F15" s="434">
        <v>4040</v>
      </c>
      <c r="G15" s="434">
        <v>4110</v>
      </c>
      <c r="H15" s="434">
        <v>4120</v>
      </c>
      <c r="I15" s="434">
        <v>4170</v>
      </c>
      <c r="J15" s="434">
        <v>4210</v>
      </c>
      <c r="K15" s="434" t="s">
        <v>335</v>
      </c>
      <c r="L15" s="434">
        <v>4220</v>
      </c>
      <c r="M15" s="434">
        <v>4230</v>
      </c>
      <c r="N15" s="434">
        <v>4240</v>
      </c>
      <c r="O15" s="434">
        <v>4260</v>
      </c>
      <c r="P15" s="434">
        <v>4270</v>
      </c>
      <c r="Q15" s="434">
        <v>4280</v>
      </c>
      <c r="R15" s="434">
        <v>4300</v>
      </c>
      <c r="S15" s="434">
        <v>4350</v>
      </c>
      <c r="T15" s="434">
        <v>4410</v>
      </c>
      <c r="U15" s="434">
        <v>4430</v>
      </c>
      <c r="V15" s="434">
        <v>4440</v>
      </c>
      <c r="W15" s="434">
        <v>4520</v>
      </c>
      <c r="X15" s="436"/>
    </row>
    <row r="16" spans="1:24" ht="12.75">
      <c r="A16" s="437" t="s">
        <v>319</v>
      </c>
      <c r="B16" s="438">
        <v>0</v>
      </c>
      <c r="C16" s="438">
        <v>2792.3</v>
      </c>
      <c r="D16" s="438"/>
      <c r="E16" s="438">
        <v>78543.95</v>
      </c>
      <c r="F16" s="438">
        <v>5422.97</v>
      </c>
      <c r="G16" s="438">
        <v>14229.46</v>
      </c>
      <c r="H16" s="438">
        <v>1998.87</v>
      </c>
      <c r="I16" s="438">
        <v>0</v>
      </c>
      <c r="J16" s="438">
        <v>0</v>
      </c>
      <c r="K16" s="438"/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38">
        <v>0</v>
      </c>
      <c r="T16" s="438">
        <v>0</v>
      </c>
      <c r="U16" s="438">
        <v>0</v>
      </c>
      <c r="V16" s="438">
        <v>3435</v>
      </c>
      <c r="W16" s="438">
        <v>0</v>
      </c>
      <c r="X16" s="438">
        <v>106422.55</v>
      </c>
    </row>
    <row r="17" spans="1:24" ht="12.75">
      <c r="A17" s="439">
        <v>85401</v>
      </c>
      <c r="B17" s="440">
        <v>0</v>
      </c>
      <c r="C17" s="440"/>
      <c r="D17" s="440"/>
      <c r="E17" s="440">
        <v>78543.95</v>
      </c>
      <c r="F17" s="440">
        <v>5422.97</v>
      </c>
      <c r="G17" s="440">
        <v>14229.46</v>
      </c>
      <c r="H17" s="440">
        <v>1998.87</v>
      </c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>
        <v>3435</v>
      </c>
      <c r="W17" s="440"/>
      <c r="X17" s="440">
        <v>103630.25</v>
      </c>
    </row>
    <row r="18" spans="1:24" ht="12.75">
      <c r="A18" s="439">
        <v>85415</v>
      </c>
      <c r="B18" s="440"/>
      <c r="C18" s="440">
        <v>2792.3</v>
      </c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>
        <v>2792.3</v>
      </c>
    </row>
    <row r="19" spans="1:24" ht="12.75">
      <c r="A19" s="434" t="s">
        <v>320</v>
      </c>
      <c r="B19" s="438">
        <v>4671.05</v>
      </c>
      <c r="C19" s="438">
        <v>2797</v>
      </c>
      <c r="D19" s="438"/>
      <c r="E19" s="438">
        <v>50073.84</v>
      </c>
      <c r="F19" s="438">
        <v>3494.41</v>
      </c>
      <c r="G19" s="438">
        <v>9709.73</v>
      </c>
      <c r="H19" s="438">
        <v>1374.27</v>
      </c>
      <c r="I19" s="438">
        <v>0</v>
      </c>
      <c r="J19" s="438">
        <v>0</v>
      </c>
      <c r="K19" s="438"/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38">
        <v>0</v>
      </c>
      <c r="T19" s="438">
        <v>0</v>
      </c>
      <c r="U19" s="438">
        <v>0</v>
      </c>
      <c r="V19" s="438">
        <v>4690</v>
      </c>
      <c r="W19" s="438">
        <v>0</v>
      </c>
      <c r="X19" s="438">
        <v>76810.3</v>
      </c>
    </row>
    <row r="20" spans="1:24" ht="12.75">
      <c r="A20" s="439">
        <v>85401</v>
      </c>
      <c r="B20" s="440">
        <v>4671.05</v>
      </c>
      <c r="C20" s="440"/>
      <c r="D20" s="440"/>
      <c r="E20" s="440">
        <v>50073.84</v>
      </c>
      <c r="F20" s="440">
        <v>3494.41</v>
      </c>
      <c r="G20" s="440">
        <v>9709.73</v>
      </c>
      <c r="H20" s="440">
        <v>1374.27</v>
      </c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>
        <v>3893</v>
      </c>
      <c r="W20" s="440"/>
      <c r="X20" s="440">
        <v>73216.3</v>
      </c>
    </row>
    <row r="21" spans="1:24" ht="12.75">
      <c r="A21" s="439">
        <v>85415</v>
      </c>
      <c r="B21" s="440"/>
      <c r="C21" s="440">
        <v>2797</v>
      </c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>
        <v>2797</v>
      </c>
    </row>
    <row r="22" spans="1:24" ht="12.75">
      <c r="A22" s="439">
        <v>85495</v>
      </c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>
        <v>797</v>
      </c>
      <c r="W22" s="440"/>
      <c r="X22" s="440">
        <v>797</v>
      </c>
    </row>
    <row r="23" spans="1:24" ht="12.75">
      <c r="A23" s="437" t="s">
        <v>321</v>
      </c>
      <c r="B23" s="438">
        <v>27</v>
      </c>
      <c r="C23" s="438">
        <v>13995.96</v>
      </c>
      <c r="D23" s="438"/>
      <c r="E23" s="438">
        <v>223302.41</v>
      </c>
      <c r="F23" s="438">
        <v>14771.13</v>
      </c>
      <c r="G23" s="438">
        <v>40255.21</v>
      </c>
      <c r="H23" s="438">
        <v>5398.33</v>
      </c>
      <c r="I23" s="438">
        <v>0</v>
      </c>
      <c r="J23" s="438">
        <v>62792.9</v>
      </c>
      <c r="K23" s="438"/>
      <c r="L23" s="438">
        <v>0</v>
      </c>
      <c r="M23" s="438">
        <v>199.02</v>
      </c>
      <c r="N23" s="438">
        <v>0</v>
      </c>
      <c r="O23" s="438">
        <v>38952.51</v>
      </c>
      <c r="P23" s="438">
        <v>3988.6</v>
      </c>
      <c r="Q23" s="438">
        <v>0</v>
      </c>
      <c r="R23" s="438">
        <v>4392.93</v>
      </c>
      <c r="S23" s="438">
        <v>0</v>
      </c>
      <c r="T23" s="438">
        <v>155</v>
      </c>
      <c r="U23" s="438">
        <v>0</v>
      </c>
      <c r="V23" s="438">
        <v>13897</v>
      </c>
      <c r="W23" s="438">
        <v>0</v>
      </c>
      <c r="X23" s="438">
        <v>422128</v>
      </c>
    </row>
    <row r="24" spans="1:24" ht="12.75">
      <c r="A24" s="439">
        <v>85401</v>
      </c>
      <c r="B24" s="440">
        <v>0</v>
      </c>
      <c r="C24" s="440"/>
      <c r="D24" s="440"/>
      <c r="E24" s="440">
        <v>28937.96</v>
      </c>
      <c r="F24" s="440">
        <v>1688.93</v>
      </c>
      <c r="G24" s="440">
        <v>5599.19</v>
      </c>
      <c r="H24" s="440">
        <v>618.41</v>
      </c>
      <c r="I24" s="440"/>
      <c r="J24" s="440">
        <v>450</v>
      </c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>
        <v>1946</v>
      </c>
      <c r="W24" s="440"/>
      <c r="X24" s="440">
        <v>39240.49</v>
      </c>
    </row>
    <row r="25" spans="1:24" ht="12.75">
      <c r="A25" s="439">
        <v>85410</v>
      </c>
      <c r="B25" s="440">
        <v>27</v>
      </c>
      <c r="C25" s="440"/>
      <c r="D25" s="440"/>
      <c r="E25" s="440">
        <v>194364.45</v>
      </c>
      <c r="F25" s="440">
        <v>13082.2</v>
      </c>
      <c r="G25" s="440">
        <v>34656.02</v>
      </c>
      <c r="H25" s="440">
        <v>4779.92</v>
      </c>
      <c r="I25" s="440"/>
      <c r="J25" s="440">
        <v>62342.9</v>
      </c>
      <c r="K25" s="440"/>
      <c r="L25" s="440"/>
      <c r="M25" s="440">
        <v>199.02</v>
      </c>
      <c r="N25" s="440"/>
      <c r="O25" s="440">
        <v>38952.51</v>
      </c>
      <c r="P25" s="440">
        <v>3988.6</v>
      </c>
      <c r="Q25" s="440"/>
      <c r="R25" s="440">
        <v>3692.93</v>
      </c>
      <c r="S25" s="440"/>
      <c r="T25" s="440"/>
      <c r="U25" s="440"/>
      <c r="V25" s="440">
        <v>9560</v>
      </c>
      <c r="W25" s="440"/>
      <c r="X25" s="440">
        <v>365645.55</v>
      </c>
    </row>
    <row r="26" spans="1:24" ht="12.75">
      <c r="A26" s="439">
        <v>85415</v>
      </c>
      <c r="B26" s="440"/>
      <c r="C26" s="440">
        <v>13995.96</v>
      </c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>
        <v>13995.96</v>
      </c>
    </row>
    <row r="27" spans="1:24" ht="12.75">
      <c r="A27" s="439">
        <v>85446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>
        <v>700</v>
      </c>
      <c r="S27" s="440"/>
      <c r="T27" s="440">
        <v>155</v>
      </c>
      <c r="U27" s="440"/>
      <c r="V27" s="440"/>
      <c r="W27" s="440"/>
      <c r="X27" s="440">
        <v>855</v>
      </c>
    </row>
    <row r="28" spans="1:24" ht="12.75">
      <c r="A28" s="439">
        <v>85495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>
        <v>2391</v>
      </c>
      <c r="W28" s="440"/>
      <c r="X28" s="440">
        <v>2391</v>
      </c>
    </row>
    <row r="29" spans="1:24" ht="24.75" customHeight="1">
      <c r="A29" s="437" t="s">
        <v>322</v>
      </c>
      <c r="B29" s="438">
        <v>0</v>
      </c>
      <c r="C29" s="438">
        <v>0</v>
      </c>
      <c r="D29" s="438"/>
      <c r="E29" s="438">
        <v>0</v>
      </c>
      <c r="F29" s="438">
        <v>0</v>
      </c>
      <c r="G29" s="438">
        <v>0</v>
      </c>
      <c r="H29" s="438">
        <v>0</v>
      </c>
      <c r="I29" s="438">
        <v>0</v>
      </c>
      <c r="J29" s="438">
        <v>0</v>
      </c>
      <c r="K29" s="438"/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38">
        <v>0</v>
      </c>
      <c r="T29" s="438">
        <v>0</v>
      </c>
      <c r="U29" s="438">
        <v>0</v>
      </c>
      <c r="V29" s="438">
        <v>797</v>
      </c>
      <c r="W29" s="438">
        <v>0</v>
      </c>
      <c r="X29" s="438">
        <v>797</v>
      </c>
    </row>
    <row r="30" spans="1:24" ht="12.75">
      <c r="A30" s="439">
        <v>85495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>
        <v>797</v>
      </c>
      <c r="W30" s="440"/>
      <c r="X30" s="440">
        <v>797</v>
      </c>
    </row>
    <row r="31" spans="1:24" ht="12.75">
      <c r="A31" s="434" t="s">
        <v>323</v>
      </c>
      <c r="B31" s="438">
        <v>0</v>
      </c>
      <c r="C31" s="438">
        <v>0</v>
      </c>
      <c r="D31" s="438"/>
      <c r="E31" s="438">
        <v>0</v>
      </c>
      <c r="F31" s="438">
        <v>0</v>
      </c>
      <c r="G31" s="438">
        <v>0</v>
      </c>
      <c r="H31" s="438">
        <v>0</v>
      </c>
      <c r="I31" s="438">
        <v>0</v>
      </c>
      <c r="J31" s="438">
        <v>0</v>
      </c>
      <c r="K31" s="438"/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38">
        <v>0</v>
      </c>
      <c r="T31" s="438">
        <v>0</v>
      </c>
      <c r="U31" s="438">
        <v>0</v>
      </c>
      <c r="V31" s="438">
        <v>3985</v>
      </c>
      <c r="W31" s="438">
        <v>0</v>
      </c>
      <c r="X31" s="438">
        <v>3985</v>
      </c>
    </row>
    <row r="32" spans="1:24" ht="12.75">
      <c r="A32" s="439">
        <v>85495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>
        <v>3985</v>
      </c>
      <c r="W32" s="440"/>
      <c r="X32" s="440">
        <v>3985</v>
      </c>
    </row>
    <row r="33" spans="1:24" ht="21.75">
      <c r="A33" s="437" t="s">
        <v>324</v>
      </c>
      <c r="B33" s="438">
        <v>747</v>
      </c>
      <c r="C33" s="438">
        <v>0</v>
      </c>
      <c r="D33" s="438"/>
      <c r="E33" s="438">
        <v>922532.21</v>
      </c>
      <c r="F33" s="438">
        <v>70343.01</v>
      </c>
      <c r="G33" s="438">
        <v>166476.44</v>
      </c>
      <c r="H33" s="438">
        <v>23166.47</v>
      </c>
      <c r="I33" s="438">
        <v>320</v>
      </c>
      <c r="J33" s="438">
        <v>85990</v>
      </c>
      <c r="K33" s="438"/>
      <c r="L33" s="438">
        <v>42974.85</v>
      </c>
      <c r="M33" s="438">
        <v>1999.9</v>
      </c>
      <c r="N33" s="438">
        <v>1000</v>
      </c>
      <c r="O33" s="438">
        <v>62600</v>
      </c>
      <c r="P33" s="438">
        <v>0</v>
      </c>
      <c r="Q33" s="438">
        <v>660</v>
      </c>
      <c r="R33" s="438">
        <v>22218.9</v>
      </c>
      <c r="S33" s="438">
        <v>1241.11</v>
      </c>
      <c r="T33" s="438">
        <v>2321.8</v>
      </c>
      <c r="U33" s="438">
        <v>4147</v>
      </c>
      <c r="V33" s="438">
        <v>53984</v>
      </c>
      <c r="W33" s="438">
        <v>242.8</v>
      </c>
      <c r="X33" s="438">
        <v>1462965.49</v>
      </c>
    </row>
    <row r="34" spans="1:24" ht="12.75">
      <c r="A34" s="439">
        <v>85403</v>
      </c>
      <c r="B34" s="440">
        <v>747</v>
      </c>
      <c r="C34" s="440"/>
      <c r="D34" s="440"/>
      <c r="E34" s="440">
        <v>922532.21</v>
      </c>
      <c r="F34" s="440">
        <v>70343.01</v>
      </c>
      <c r="G34" s="440">
        <v>166476.44</v>
      </c>
      <c r="H34" s="440">
        <v>23166.47</v>
      </c>
      <c r="I34" s="440">
        <v>320</v>
      </c>
      <c r="J34" s="440">
        <v>85990</v>
      </c>
      <c r="K34" s="440"/>
      <c r="L34" s="440">
        <v>42974.85</v>
      </c>
      <c r="M34" s="440">
        <v>1999.9</v>
      </c>
      <c r="N34" s="440">
        <v>1000</v>
      </c>
      <c r="O34" s="440">
        <v>62600</v>
      </c>
      <c r="P34" s="440"/>
      <c r="Q34" s="440">
        <v>660</v>
      </c>
      <c r="R34" s="440">
        <v>14238.9</v>
      </c>
      <c r="S34" s="440">
        <v>1241.11</v>
      </c>
      <c r="T34" s="440">
        <v>899.4</v>
      </c>
      <c r="U34" s="440">
        <v>4147</v>
      </c>
      <c r="V34" s="440">
        <v>44420</v>
      </c>
      <c r="W34" s="440">
        <v>242.8</v>
      </c>
      <c r="X34" s="440">
        <v>1443999.09</v>
      </c>
    </row>
    <row r="35" spans="1:24" ht="12.75">
      <c r="A35" s="439">
        <v>85446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>
        <v>7980</v>
      </c>
      <c r="S35" s="440"/>
      <c r="T35" s="440">
        <v>1422.4</v>
      </c>
      <c r="U35" s="440"/>
      <c r="V35" s="440"/>
      <c r="W35" s="440"/>
      <c r="X35" s="440">
        <v>9402.4</v>
      </c>
    </row>
    <row r="36" spans="1:24" ht="12.75">
      <c r="A36" s="439">
        <v>85495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>
        <v>9564</v>
      </c>
      <c r="W36" s="440"/>
      <c r="X36" s="440">
        <v>9564</v>
      </c>
    </row>
    <row r="37" spans="1:24" ht="12.75">
      <c r="A37" s="437" t="s">
        <v>327</v>
      </c>
      <c r="B37" s="438">
        <v>0</v>
      </c>
      <c r="C37" s="438">
        <v>0</v>
      </c>
      <c r="D37" s="438"/>
      <c r="E37" s="438">
        <v>236357.43</v>
      </c>
      <c r="F37" s="438">
        <v>16176.25</v>
      </c>
      <c r="G37" s="438">
        <v>43427.56</v>
      </c>
      <c r="H37" s="438">
        <v>5931.36</v>
      </c>
      <c r="I37" s="438">
        <v>5040</v>
      </c>
      <c r="J37" s="438">
        <v>4005.84</v>
      </c>
      <c r="K37" s="438"/>
      <c r="L37" s="438">
        <v>0</v>
      </c>
      <c r="M37" s="438">
        <v>0</v>
      </c>
      <c r="N37" s="438">
        <v>1568.88</v>
      </c>
      <c r="O37" s="438">
        <v>11243.24</v>
      </c>
      <c r="P37" s="438">
        <v>4108.41</v>
      </c>
      <c r="Q37" s="438">
        <v>520</v>
      </c>
      <c r="R37" s="438">
        <v>8131.19</v>
      </c>
      <c r="S37" s="438">
        <v>0</v>
      </c>
      <c r="T37" s="438">
        <v>3042.9</v>
      </c>
      <c r="U37" s="438">
        <v>659</v>
      </c>
      <c r="V37" s="438">
        <v>17483</v>
      </c>
      <c r="W37" s="438">
        <v>0</v>
      </c>
      <c r="X37" s="438">
        <v>357695.06</v>
      </c>
    </row>
    <row r="38" spans="1:24" ht="12.75">
      <c r="A38" s="439">
        <v>85404</v>
      </c>
      <c r="B38" s="440"/>
      <c r="C38" s="440"/>
      <c r="D38" s="440"/>
      <c r="E38" s="440">
        <v>15463</v>
      </c>
      <c r="F38" s="440"/>
      <c r="G38" s="440">
        <v>2797</v>
      </c>
      <c r="H38" s="440">
        <v>378</v>
      </c>
      <c r="I38" s="440"/>
      <c r="J38" s="440"/>
      <c r="K38" s="440"/>
      <c r="L38" s="440"/>
      <c r="M38" s="440"/>
      <c r="N38" s="440">
        <v>495.53</v>
      </c>
      <c r="O38" s="440"/>
      <c r="P38" s="440"/>
      <c r="Q38" s="440"/>
      <c r="R38" s="440"/>
      <c r="S38" s="440"/>
      <c r="T38" s="440"/>
      <c r="U38" s="440"/>
      <c r="V38" s="440"/>
      <c r="W38" s="440"/>
      <c r="X38" s="440">
        <v>19133.53</v>
      </c>
    </row>
    <row r="39" spans="1:24" ht="12.75">
      <c r="A39" s="439">
        <v>85406</v>
      </c>
      <c r="B39" s="440">
        <v>0</v>
      </c>
      <c r="C39" s="440"/>
      <c r="D39" s="440"/>
      <c r="E39" s="440">
        <v>220894.43</v>
      </c>
      <c r="F39" s="440">
        <v>16176.25</v>
      </c>
      <c r="G39" s="440">
        <v>40630.56</v>
      </c>
      <c r="H39" s="440">
        <v>5553.36</v>
      </c>
      <c r="I39" s="440">
        <v>5040</v>
      </c>
      <c r="J39" s="440">
        <v>4005.84</v>
      </c>
      <c r="K39" s="440"/>
      <c r="L39" s="440"/>
      <c r="M39" s="440"/>
      <c r="N39" s="440">
        <v>1073.35</v>
      </c>
      <c r="O39" s="440">
        <v>11243.24</v>
      </c>
      <c r="P39" s="440">
        <v>4108.41</v>
      </c>
      <c r="Q39" s="440">
        <v>520</v>
      </c>
      <c r="R39" s="440">
        <v>3284.19</v>
      </c>
      <c r="S39" s="440"/>
      <c r="T39" s="440">
        <v>541.7</v>
      </c>
      <c r="U39" s="440">
        <v>659</v>
      </c>
      <c r="V39" s="440">
        <v>16686</v>
      </c>
      <c r="W39" s="440"/>
      <c r="X39" s="440">
        <v>330416.33</v>
      </c>
    </row>
    <row r="40" spans="1:24" ht="12.75">
      <c r="A40" s="439">
        <v>85446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>
        <v>4847</v>
      </c>
      <c r="S40" s="440"/>
      <c r="T40" s="440">
        <v>2501.2</v>
      </c>
      <c r="U40" s="440"/>
      <c r="V40" s="440"/>
      <c r="W40" s="440"/>
      <c r="X40" s="440">
        <v>7348.2</v>
      </c>
    </row>
    <row r="41" spans="1:24" ht="12.75">
      <c r="A41" s="439">
        <v>85495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>
        <v>797</v>
      </c>
      <c r="W41" s="440"/>
      <c r="X41" s="440">
        <v>797</v>
      </c>
    </row>
    <row r="42" spans="1:24" ht="12.75">
      <c r="A42" s="434" t="s">
        <v>333</v>
      </c>
      <c r="B42" s="440"/>
      <c r="C42" s="440"/>
      <c r="D42" s="440">
        <v>499552.91</v>
      </c>
      <c r="E42" s="440"/>
      <c r="F42" s="440"/>
      <c r="G42" s="440"/>
      <c r="H42" s="440"/>
      <c r="I42" s="440"/>
      <c r="J42" s="440"/>
      <c r="K42" s="440">
        <v>2487.45</v>
      </c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>
        <v>502040.36</v>
      </c>
    </row>
    <row r="43" spans="1:24" ht="12.75">
      <c r="A43" s="434" t="s">
        <v>326</v>
      </c>
      <c r="B43" s="438">
        <v>5445.05</v>
      </c>
      <c r="C43" s="438">
        <v>19585.26</v>
      </c>
      <c r="D43" s="438">
        <v>499552.91</v>
      </c>
      <c r="E43" s="438">
        <v>1510809.84</v>
      </c>
      <c r="F43" s="438">
        <v>110207.77</v>
      </c>
      <c r="G43" s="438">
        <v>274098.4</v>
      </c>
      <c r="H43" s="438">
        <v>37869.3</v>
      </c>
      <c r="I43" s="438">
        <v>5360</v>
      </c>
      <c r="J43" s="438">
        <v>152788.74</v>
      </c>
      <c r="K43" s="438">
        <v>2487.45</v>
      </c>
      <c r="L43" s="438">
        <v>42974.85</v>
      </c>
      <c r="M43" s="438">
        <v>2198.92</v>
      </c>
      <c r="N43" s="438">
        <v>2568.88</v>
      </c>
      <c r="O43" s="438">
        <v>112795.75</v>
      </c>
      <c r="P43" s="438">
        <v>8097.01</v>
      </c>
      <c r="Q43" s="438">
        <v>1180</v>
      </c>
      <c r="R43" s="438">
        <v>34743.02</v>
      </c>
      <c r="S43" s="438">
        <v>1241.11</v>
      </c>
      <c r="T43" s="438">
        <v>5519.7</v>
      </c>
      <c r="U43" s="438">
        <v>4806</v>
      </c>
      <c r="V43" s="438">
        <v>98271</v>
      </c>
      <c r="W43" s="438">
        <v>242.8</v>
      </c>
      <c r="X43" s="438">
        <v>2932843.76</v>
      </c>
    </row>
  </sheetData>
  <mergeCells count="6">
    <mergeCell ref="A9:X9"/>
    <mergeCell ref="A14:X14"/>
    <mergeCell ref="V1:X1"/>
    <mergeCell ref="V2:X2"/>
    <mergeCell ref="V8:X8"/>
    <mergeCell ref="V3:X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2007-03-22T13:27:55Z</cp:lastPrinted>
  <dcterms:created xsi:type="dcterms:W3CDTF">2007-03-21T08:27:31Z</dcterms:created>
  <dcterms:modified xsi:type="dcterms:W3CDTF">2007-03-22T13:31:21Z</dcterms:modified>
  <cp:category/>
  <cp:version/>
  <cp:contentType/>
  <cp:contentStatus/>
</cp:coreProperties>
</file>