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85" windowHeight="8280" tabRatio="618" activeTab="3"/>
  </bookViews>
  <sheets>
    <sheet name="Wydatki" sheetId="1" r:id="rId1"/>
    <sheet name="Wydatki rządowe" sheetId="2" r:id="rId2"/>
    <sheet name="wydatki na pods. porozum." sheetId="3" r:id="rId3"/>
    <sheet name="Wydatki poroz.jst" sheetId="4" r:id="rId4"/>
  </sheets>
  <definedNames>
    <definedName name="_xlnm.Print_Titles" localSheetId="0">'Wydatki'!$10:$10</definedName>
    <definedName name="_xlnm.Print_Titles" localSheetId="1">'Wydatki rządowe'!$11:$11</definedName>
  </definedNames>
  <calcPr fullCalcOnLoad="1"/>
</workbook>
</file>

<file path=xl/sharedStrings.xml><?xml version="1.0" encoding="utf-8"?>
<sst xmlns="http://schemas.openxmlformats.org/spreadsheetml/2006/main" count="674" uniqueCount="168">
  <si>
    <t>Dział</t>
  </si>
  <si>
    <t>Rozdział</t>
  </si>
  <si>
    <t>§</t>
  </si>
  <si>
    <t>Treść</t>
  </si>
  <si>
    <t xml:space="preserve">Rolnictwo i łowiectwo </t>
  </si>
  <si>
    <t xml:space="preserve">Prace geodezyjno-urządzeniowe na potrzeby rolnictwa </t>
  </si>
  <si>
    <t xml:space="preserve">Zakup usług pozostałych </t>
  </si>
  <si>
    <t xml:space="preserve">Różne wydatki na rzecz osób fizycznych </t>
  </si>
  <si>
    <t xml:space="preserve">Wynagrodzenia osobowe pracowników </t>
  </si>
  <si>
    <t xml:space="preserve">Dodatkowe wynagrodzenie roczne </t>
  </si>
  <si>
    <t xml:space="preserve">Składki na ubezpieczenie społeczne </t>
  </si>
  <si>
    <t xml:space="preserve">Składki na Fundusz Pracy </t>
  </si>
  <si>
    <t xml:space="preserve">Zakup materiałów i wyposażenia </t>
  </si>
  <si>
    <t xml:space="preserve">Zakup energii </t>
  </si>
  <si>
    <t xml:space="preserve">Podróże służbowe krajowe </t>
  </si>
  <si>
    <t xml:space="preserve">Różne opłaty i składki </t>
  </si>
  <si>
    <t xml:space="preserve">Odpisy na zakładowy fundusz świadczeń socjalnych </t>
  </si>
  <si>
    <t xml:space="preserve">Podatek od nieruchomości </t>
  </si>
  <si>
    <t xml:space="preserve">Leśnictwo </t>
  </si>
  <si>
    <t xml:space="preserve">Nadzór nad gospodarką leśną </t>
  </si>
  <si>
    <t xml:space="preserve">Wytwarzanie i zaopatrywanie w energię elektryczną, gaz i wodę </t>
  </si>
  <si>
    <t xml:space="preserve">Dostarczanie ciepła </t>
  </si>
  <si>
    <t xml:space="preserve">Drogi publiczne powiatowe </t>
  </si>
  <si>
    <t xml:space="preserve">Zakup usług remontowych </t>
  </si>
  <si>
    <t xml:space="preserve">Gospodarka mieszkaniowa </t>
  </si>
  <si>
    <t xml:space="preserve">Gospodarka gruntami i nieruchomościami </t>
  </si>
  <si>
    <t xml:space="preserve">Działalność usługowa </t>
  </si>
  <si>
    <t xml:space="preserve">Opracowania geodezyjne i kartograficzne </t>
  </si>
  <si>
    <t xml:space="preserve">Nadzór budowlany </t>
  </si>
  <si>
    <t xml:space="preserve">Wynagrodzenia osobowe członków korpusu służby cywilnej </t>
  </si>
  <si>
    <t xml:space="preserve">Administracja publiczna </t>
  </si>
  <si>
    <t xml:space="preserve">Urzędy wojewódzkie </t>
  </si>
  <si>
    <t xml:space="preserve">Rady powiatów </t>
  </si>
  <si>
    <t xml:space="preserve">Starostwa powiatowe  </t>
  </si>
  <si>
    <t xml:space="preserve">Komisje poborowe </t>
  </si>
  <si>
    <t xml:space="preserve">Pozostała działalność       </t>
  </si>
  <si>
    <t xml:space="preserve">Bezpieczeństwo publiczne i ochrona przeciwpożarowa </t>
  </si>
  <si>
    <t xml:space="preserve">Uposażenia oraz świadczenia pieniężne wypłacane przez okres roku żołnierzom i funkcjonariuszom zwolnionym ze służby </t>
  </si>
  <si>
    <t xml:space="preserve">Zakup środków żywności </t>
  </si>
  <si>
    <t xml:space="preserve">Komendy powiatowe Państwowej Straży Pożarnej </t>
  </si>
  <si>
    <t xml:space="preserve">Zakup leków i materiałów medycznych </t>
  </si>
  <si>
    <t xml:space="preserve">Obsługa długu publicznego </t>
  </si>
  <si>
    <t xml:space="preserve">Obsługa papierów wartościowych, kredytów i pożyczek jednostek samorządu terytorialnego     </t>
  </si>
  <si>
    <t xml:space="preserve">Odsetki i dyskonto od krajowych skarbowych papierów wartościowych oraz pożyczek i kredytów </t>
  </si>
  <si>
    <t xml:space="preserve">Oświata i wychowanie </t>
  </si>
  <si>
    <t xml:space="preserve">Szkoły podstawowe specjalne </t>
  </si>
  <si>
    <t xml:space="preserve">Gimnazja specjalne </t>
  </si>
  <si>
    <t xml:space="preserve"> </t>
  </si>
  <si>
    <t xml:space="preserve">Licea ogólnokształcące </t>
  </si>
  <si>
    <t xml:space="preserve">Szkoły zawodowe </t>
  </si>
  <si>
    <t xml:space="preserve">Szkoły zawodowe specjalne </t>
  </si>
  <si>
    <t xml:space="preserve">Pozostała działalność </t>
  </si>
  <si>
    <t xml:space="preserve">Ochrona zdrowia </t>
  </si>
  <si>
    <t>Zwalczanie narkomanii</t>
  </si>
  <si>
    <t xml:space="preserve">Składki na ubezpieczenie zdrowotne oraz świadczenia dla osób nie objętych obowiązkiem ubezpieczenia zdrowotnego </t>
  </si>
  <si>
    <t xml:space="preserve">Składki na ubezpieczenie zdrowotne </t>
  </si>
  <si>
    <t xml:space="preserve">Placówki opiekuńczo - wychowawcze </t>
  </si>
  <si>
    <t xml:space="preserve">Świadczenia społeczne </t>
  </si>
  <si>
    <t xml:space="preserve">Rodziny zastępcze </t>
  </si>
  <si>
    <t>Wynagrodzenia osobowe pracowników</t>
  </si>
  <si>
    <t xml:space="preserve">Powiatowe urzędy pracy </t>
  </si>
  <si>
    <t xml:space="preserve">Edukacyjna opieka wychowawcza </t>
  </si>
  <si>
    <t xml:space="preserve">Świetlice szkolne </t>
  </si>
  <si>
    <t xml:space="preserve">Specjalne ośrodki szkolno-wychowawcze </t>
  </si>
  <si>
    <t xml:space="preserve">Internaty i bursy szkolne </t>
  </si>
  <si>
    <t xml:space="preserve">Kultura i ochrona dziedzictwa narodowego </t>
  </si>
  <si>
    <t xml:space="preserve">Kultura fizyczna i sport </t>
  </si>
  <si>
    <t xml:space="preserve">R a z e m   w y d a t k i </t>
  </si>
  <si>
    <t>010</t>
  </si>
  <si>
    <t>01005</t>
  </si>
  <si>
    <t>020</t>
  </si>
  <si>
    <t>02002</t>
  </si>
  <si>
    <t>Centra kształcenia ustawniczego i praktycznego oraz ośrodki dokształcania zawodowego</t>
  </si>
  <si>
    <t xml:space="preserve">Wydatki inwestycyjne jednostek budżetowych </t>
  </si>
  <si>
    <t>Transport i łączność</t>
  </si>
  <si>
    <t xml:space="preserve">Dokształcanie i doskonalenie nauczycieli </t>
  </si>
  <si>
    <t xml:space="preserve">Uposażenia żołnierzy zawodowych i nadterminowych oraz funkcjonariuszy </t>
  </si>
  <si>
    <t xml:space="preserve">Nagrody roczne dla żołnierzy zawodowych i nadterminowych oraz funkcjonariuszy </t>
  </si>
  <si>
    <t xml:space="preserve">Pozostałe podatki na rzecz budżetów jednostek samorządu terytorialnego </t>
  </si>
  <si>
    <t xml:space="preserve">Obrona cywilna </t>
  </si>
  <si>
    <t>02001</t>
  </si>
  <si>
    <t xml:space="preserve">Gospodarka leśna </t>
  </si>
  <si>
    <t xml:space="preserve">Komisje egzaminacyjne </t>
  </si>
  <si>
    <t xml:space="preserve">Państwowy Fundusz Rehabilitacji Osób Niepełnosprawnych </t>
  </si>
  <si>
    <t xml:space="preserve">Pomoc społeczna </t>
  </si>
  <si>
    <t xml:space="preserve">Pozostałe zadania w zakresie polityki społecznej </t>
  </si>
  <si>
    <t xml:space="preserve">Poradnie psychologiczno - pedagogiczne, w tym poradnie specjalistyczne </t>
  </si>
  <si>
    <t xml:space="preserve">Domy pomocy społecznej </t>
  </si>
  <si>
    <t xml:space="preserve">Wydatki na zakupy inwestycyjne jednostek budżetowych </t>
  </si>
  <si>
    <t xml:space="preserve">Opłaty na rzecz budżetów jednostek samorządu terytorialnego </t>
  </si>
  <si>
    <t xml:space="preserve">Wpłaty gmin i powiatów na rzecz innych jednostek samorządu terytorialnego oraz związków gmin lub związków powiatów na dofinansowanie zadań bieżących </t>
  </si>
  <si>
    <t xml:space="preserve">Koszty postępowania sądowego i prokuratorskiego </t>
  </si>
  <si>
    <t xml:space="preserve">Licea profilowane </t>
  </si>
  <si>
    <t xml:space="preserve">Pozostałe odsetki </t>
  </si>
  <si>
    <t xml:space="preserve">Świadczenia rodzinne oraz składki na ubezpieczenia emerytalne i rentowe z ubezpieczenia społecznego </t>
  </si>
  <si>
    <t xml:space="preserve">Pomoc materialna dla uczniów </t>
  </si>
  <si>
    <t>Plan wydatków wg uchwał org. powiatu</t>
  </si>
  <si>
    <t>%</t>
  </si>
  <si>
    <t xml:space="preserve">wydatków budżetowych </t>
  </si>
  <si>
    <t xml:space="preserve">W Y K O N A N I E </t>
  </si>
  <si>
    <t>w y d a t k ó w  b u d ż e t o w y c h</t>
  </si>
  <si>
    <t>na realizację zadań z zakresu administracji rządowej</t>
  </si>
  <si>
    <t>Plan wydatków wg uchwał        org. powiatu</t>
  </si>
  <si>
    <t>Razem wydatki</t>
  </si>
  <si>
    <t>do informacji o przebiegu</t>
  </si>
  <si>
    <t>wykonania budżetu</t>
  </si>
  <si>
    <t>za I półrocze 2004 r.</t>
  </si>
  <si>
    <t>W Y K O N A N I E</t>
  </si>
  <si>
    <t xml:space="preserve">Załącznik Nr 2 </t>
  </si>
  <si>
    <t>Z ORGANAMI ADMINISTRACJI RZĄDOWEJ</t>
  </si>
  <si>
    <t>Paragraf</t>
  </si>
  <si>
    <t>4010</t>
  </si>
  <si>
    <t>4110</t>
  </si>
  <si>
    <t>4120</t>
  </si>
  <si>
    <t>wydatków budżetowych</t>
  </si>
  <si>
    <t xml:space="preserve">Załącznik Nr 2 a </t>
  </si>
  <si>
    <t xml:space="preserve">Załącznik Nr 2 b </t>
  </si>
  <si>
    <t>za I półrocze 2005 r.</t>
  </si>
  <si>
    <t xml:space="preserve">     powiatu makowskiego za I półrocze 2005 roku</t>
  </si>
  <si>
    <t>Wykonanie za            I półrocze 2005r.</t>
  </si>
  <si>
    <t xml:space="preserve">Wynagrodzenia bezosobowe </t>
  </si>
  <si>
    <t xml:space="preserve">Wydatki osobowe nie zaliczone do wynagrodzeń </t>
  </si>
  <si>
    <t xml:space="preserve">Opłaty na rzecz budżetu państwa </t>
  </si>
  <si>
    <t xml:space="preserve">Prace geodezyjne i kartograficzne (nieinwestycyjne) </t>
  </si>
  <si>
    <t xml:space="preserve">Zakup usług zdrowotnych </t>
  </si>
  <si>
    <t xml:space="preserve">Opłaty za usługi internetowe </t>
  </si>
  <si>
    <t xml:space="preserve">Komendy wojewódzkie Policji </t>
  </si>
  <si>
    <t xml:space="preserve">Wpłaty jednostek na fundusz celowy na finansowanie lub dofinansowanie zadań inwestycyjnych </t>
  </si>
  <si>
    <t xml:space="preserve">Wydatki osobowe niezaliczone do wynagrodzeń </t>
  </si>
  <si>
    <t xml:space="preserve">Wydatki osobowe niezaliczone do uposażeń wypłacane żołnierzom i funkcjonariuszom </t>
  </si>
  <si>
    <t xml:space="preserve">Równoważniki pieniężne i ekwiwalenty dla żołnierzy i funkcjonariuszy </t>
  </si>
  <si>
    <t xml:space="preserve">Rozliczenia z tytułu poręczeń i gwarancji udzielonych przez Skarb Państwa lub jednostkę samorządu terytorialnego </t>
  </si>
  <si>
    <t xml:space="preserve">Wypłaty z tytułu gwarancji i poręczeń </t>
  </si>
  <si>
    <t xml:space="preserve">Zakup pomocy naukowych, dydaktycznych i książek </t>
  </si>
  <si>
    <t xml:space="preserve">Zespoły obsługi ekonomiczno - administracyjnej szkół </t>
  </si>
  <si>
    <t xml:space="preserve">Dotacja podmiotowa z budżetu dla niepublicznej jednostki systemu oświaty </t>
  </si>
  <si>
    <t xml:space="preserve">Dotacje celowe przekazane dla powiatu na zadania bieżące realizowane na podstawie porozumień (umów) między jednostkami samorządu terytorialnego </t>
  </si>
  <si>
    <t xml:space="preserve">Inne formy kształcenia osobno niewymienione </t>
  </si>
  <si>
    <t xml:space="preserve">Szkolnictwo wyższe </t>
  </si>
  <si>
    <t xml:space="preserve">Pomoc materialna dla studentów </t>
  </si>
  <si>
    <t xml:space="preserve">Stypendia i zasiłki dla studentów </t>
  </si>
  <si>
    <t xml:space="preserve">Dotacja celowa z budżetu na finansowanie lub dofinansowanie zadań zleconych do realizacji stowarzyszeniom </t>
  </si>
  <si>
    <t xml:space="preserve">Powiatowe centra pomocy rodzinie </t>
  </si>
  <si>
    <t>Jednostki specjalistycznego poradnictwa, mieszkania chronione i ośrodki interwencji kryzysowej</t>
  </si>
  <si>
    <t xml:space="preserve">Zespoły do spraw orzekania o niepełnosprawności </t>
  </si>
  <si>
    <t xml:space="preserve">Stypendia dla uczniów </t>
  </si>
  <si>
    <t xml:space="preserve">Biblioteki </t>
  </si>
  <si>
    <t xml:space="preserve">Dotacje celowe przekazane gminie na zadania bieżące realizowane na podstawie porozumień (umów) między jednostkami samorządu terytorialnego </t>
  </si>
  <si>
    <t xml:space="preserve">Obiekty sportowe </t>
  </si>
  <si>
    <t xml:space="preserve">Wydatki na pomoc finansową udzielaną między jednostkami samorządu terytorialnego na  dofinansowanie własnych zadań inwestycyjnych i zakupów inwestycyjnych </t>
  </si>
  <si>
    <t>powiatu makowskiego za I półrocze 2005 r.</t>
  </si>
  <si>
    <t>Wykonanie za  I pół. 2005 r.</t>
  </si>
  <si>
    <t>Pomoc społeczna</t>
  </si>
  <si>
    <t>Wykonanie za I pół. 2005 r.</t>
  </si>
  <si>
    <t>NA ZADANIA POWIERZONE NA PODSTAWIE POROZUMIEŃ</t>
  </si>
  <si>
    <t>1</t>
  </si>
  <si>
    <t>3</t>
  </si>
  <si>
    <t>2310</t>
  </si>
  <si>
    <t>801</t>
  </si>
  <si>
    <t xml:space="preserve">Centra kształcenia ustawicznego i praktycznego oraz ośrodki dokształcania zawodowego </t>
  </si>
  <si>
    <t>2320</t>
  </si>
  <si>
    <t>852</t>
  </si>
  <si>
    <t>921</t>
  </si>
  <si>
    <t>Plan dochodów wg uchwał org. powiatu</t>
  </si>
  <si>
    <t xml:space="preserve">Załącznik Nr 2c </t>
  </si>
  <si>
    <t xml:space="preserve"> NA ZADANIA POWIERZONE NA PODSTAWIE POROZUMIEŃ</t>
  </si>
  <si>
    <t>Z JEDNOSTKAMI SAMORZĄDU TERYTORIALNEGO</t>
  </si>
  <si>
    <t>R a z e m   w y d a t k i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</si>
</sst>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00"/>
    <numFmt numFmtId="166" formatCode="0.0"/>
    <numFmt numFmtId="167" formatCode="0.00000"/>
    <numFmt numFmtId="168" formatCode="0.000000"/>
    <numFmt numFmtId="169" formatCode="0.0000"/>
  </numFmts>
  <fonts count="17">
    <font>
      <sz val="10"/>
      <name val="Arial"/>
      <family val="0"/>
    </font>
    <font>
      <sz val="10"/>
      <name val="Arial CE"/>
      <family val="0"/>
    </font>
    <font>
      <sz val="10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8"/>
      <name val="Arial"/>
      <family val="0"/>
    </font>
    <font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2">
    <xf numFmtId="0" fontId="0" fillId="0" borderId="0" xfId="0" applyAlignment="1">
      <alignment/>
    </xf>
    <xf numFmtId="0" fontId="2" fillId="0" borderId="0" xfId="17" applyFont="1" applyAlignment="1">
      <alignment vertical="center"/>
      <protection/>
    </xf>
    <xf numFmtId="0" fontId="3" fillId="0" borderId="0" xfId="17" applyFont="1" applyAlignment="1">
      <alignment vertical="center"/>
      <protection/>
    </xf>
    <xf numFmtId="0" fontId="4" fillId="0" borderId="0" xfId="17" applyFont="1" applyAlignment="1">
      <alignment horizontal="center" vertical="center"/>
      <protection/>
    </xf>
    <xf numFmtId="0" fontId="1" fillId="0" borderId="0" xfId="17">
      <alignment/>
      <protection/>
    </xf>
    <xf numFmtId="0" fontId="5" fillId="0" borderId="1" xfId="17" applyFont="1" applyBorder="1" applyAlignment="1">
      <alignment horizontal="center" vertical="center" wrapText="1"/>
      <protection/>
    </xf>
    <xf numFmtId="0" fontId="5" fillId="0" borderId="2" xfId="17" applyFont="1" applyBorder="1" applyAlignment="1">
      <alignment horizontal="center" vertical="center" wrapText="1"/>
      <protection/>
    </xf>
    <xf numFmtId="0" fontId="2" fillId="0" borderId="1" xfId="17" applyFont="1" applyBorder="1" applyAlignment="1">
      <alignment horizontal="center" vertical="center" wrapText="1"/>
      <protection/>
    </xf>
    <xf numFmtId="0" fontId="6" fillId="0" borderId="3" xfId="17" applyFont="1" applyBorder="1" applyAlignment="1">
      <alignment horizontal="center" vertical="center" wrapText="1"/>
      <protection/>
    </xf>
    <xf numFmtId="0" fontId="6" fillId="0" borderId="3" xfId="17" applyFont="1" applyBorder="1" applyAlignment="1">
      <alignment horizontal="left" vertical="center" wrapText="1"/>
      <protection/>
    </xf>
    <xf numFmtId="0" fontId="2" fillId="0" borderId="4" xfId="17" applyFont="1" applyBorder="1" applyAlignment="1">
      <alignment horizontal="center" vertical="center" wrapText="1"/>
      <protection/>
    </xf>
    <xf numFmtId="3" fontId="7" fillId="0" borderId="5" xfId="17" applyNumberFormat="1" applyFont="1" applyBorder="1" applyAlignment="1">
      <alignment horizontal="right" vertical="center" wrapText="1"/>
      <protection/>
    </xf>
    <xf numFmtId="3" fontId="7" fillId="0" borderId="6" xfId="17" applyNumberFormat="1" applyFont="1" applyBorder="1" applyAlignment="1">
      <alignment horizontal="right" vertical="center" wrapText="1"/>
      <protection/>
    </xf>
    <xf numFmtId="3" fontId="2" fillId="0" borderId="6" xfId="17" applyNumberFormat="1" applyFont="1" applyBorder="1" applyAlignment="1">
      <alignment horizontal="right" vertical="center" wrapText="1"/>
      <protection/>
    </xf>
    <xf numFmtId="0" fontId="6" fillId="0" borderId="6" xfId="17" applyFont="1" applyBorder="1" applyAlignment="1">
      <alignment horizontal="center" vertical="center" wrapText="1"/>
      <protection/>
    </xf>
    <xf numFmtId="0" fontId="6" fillId="0" borderId="1" xfId="17" applyFont="1" applyBorder="1" applyAlignment="1">
      <alignment horizontal="center" vertical="center" wrapText="1"/>
      <protection/>
    </xf>
    <xf numFmtId="0" fontId="6" fillId="0" borderId="2" xfId="17" applyFont="1" applyBorder="1" applyAlignment="1">
      <alignment horizontal="center" vertical="center" wrapText="1"/>
      <protection/>
    </xf>
    <xf numFmtId="0" fontId="6" fillId="0" borderId="2" xfId="17" applyFont="1" applyBorder="1" applyAlignment="1">
      <alignment horizontal="left" vertical="center" wrapText="1"/>
      <protection/>
    </xf>
    <xf numFmtId="0" fontId="2" fillId="0" borderId="7" xfId="17" applyFont="1" applyBorder="1" applyAlignment="1">
      <alignment horizontal="center" vertical="center" wrapText="1"/>
      <protection/>
    </xf>
    <xf numFmtId="0" fontId="7" fillId="0" borderId="4" xfId="17" applyFont="1" applyBorder="1" applyAlignment="1">
      <alignment horizontal="center" vertical="center" wrapText="1"/>
      <protection/>
    </xf>
    <xf numFmtId="0" fontId="6" fillId="0" borderId="4" xfId="17" applyFont="1" applyBorder="1" applyAlignment="1">
      <alignment horizontal="center" vertical="center" wrapText="1"/>
      <protection/>
    </xf>
    <xf numFmtId="3" fontId="6" fillId="0" borderId="2" xfId="17" applyNumberFormat="1" applyFont="1" applyBorder="1" applyAlignment="1">
      <alignment horizontal="right" vertical="center" wrapText="1"/>
      <protection/>
    </xf>
    <xf numFmtId="0" fontId="10" fillId="0" borderId="4" xfId="17" applyFont="1" applyBorder="1" applyAlignment="1">
      <alignment horizontal="center" vertical="center" wrapText="1"/>
      <protection/>
    </xf>
    <xf numFmtId="0" fontId="10" fillId="0" borderId="7" xfId="17" applyFont="1" applyBorder="1" applyAlignment="1">
      <alignment horizontal="center" vertical="center" wrapText="1"/>
      <protection/>
    </xf>
    <xf numFmtId="0" fontId="2" fillId="0" borderId="8" xfId="17" applyFont="1" applyBorder="1" applyAlignment="1">
      <alignment horizontal="center" vertical="center" wrapText="1"/>
      <protection/>
    </xf>
    <xf numFmtId="3" fontId="7" fillId="0" borderId="4" xfId="17" applyNumberFormat="1" applyFont="1" applyBorder="1" applyAlignment="1">
      <alignment horizontal="right" vertical="center" wrapText="1"/>
      <protection/>
    </xf>
    <xf numFmtId="0" fontId="7" fillId="0" borderId="7" xfId="17" applyFont="1" applyBorder="1" applyAlignment="1">
      <alignment horizontal="center" vertical="center" wrapText="1"/>
      <protection/>
    </xf>
    <xf numFmtId="0" fontId="7" fillId="0" borderId="8" xfId="17" applyFont="1" applyBorder="1" applyAlignment="1">
      <alignment horizontal="center" vertical="center" wrapText="1"/>
      <protection/>
    </xf>
    <xf numFmtId="3" fontId="2" fillId="0" borderId="1" xfId="17" applyNumberFormat="1" applyFont="1" applyBorder="1" applyAlignment="1">
      <alignment horizontal="right" vertical="center" wrapText="1"/>
      <protection/>
    </xf>
    <xf numFmtId="0" fontId="7" fillId="0" borderId="4" xfId="17" applyFont="1" applyBorder="1" applyAlignment="1">
      <alignment horizontal="right" vertical="center" wrapText="1"/>
      <protection/>
    </xf>
    <xf numFmtId="3" fontId="6" fillId="0" borderId="1" xfId="17" applyNumberFormat="1" applyFont="1" applyBorder="1" applyAlignment="1">
      <alignment horizontal="right" vertical="center" wrapText="1"/>
      <protection/>
    </xf>
    <xf numFmtId="3" fontId="7" fillId="0" borderId="1" xfId="17" applyNumberFormat="1" applyFont="1" applyBorder="1" applyAlignment="1">
      <alignment horizontal="right" vertical="center" wrapText="1"/>
      <protection/>
    </xf>
    <xf numFmtId="3" fontId="7" fillId="0" borderId="1" xfId="17" applyNumberFormat="1" applyFont="1" applyBorder="1" applyAlignment="1">
      <alignment horizontal="right" wrapText="1"/>
      <protection/>
    </xf>
    <xf numFmtId="0" fontId="0" fillId="0" borderId="1" xfId="0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0" fillId="0" borderId="0" xfId="0" applyAlignment="1">
      <alignment horizontal="left"/>
    </xf>
    <xf numFmtId="3" fontId="7" fillId="0" borderId="9" xfId="17" applyNumberFormat="1" applyFont="1" applyBorder="1" applyAlignment="1">
      <alignment horizontal="right" vertical="center" wrapText="1"/>
      <protection/>
    </xf>
    <xf numFmtId="3" fontId="7" fillId="0" borderId="8" xfId="17" applyNumberFormat="1" applyFont="1" applyBorder="1" applyAlignment="1">
      <alignment horizontal="right" vertical="center" wrapText="1"/>
      <protection/>
    </xf>
    <xf numFmtId="3" fontId="2" fillId="0" borderId="5" xfId="17" applyNumberFormat="1" applyFont="1" applyBorder="1" applyAlignment="1">
      <alignment horizontal="right" vertical="center" wrapText="1"/>
      <protection/>
    </xf>
    <xf numFmtId="3" fontId="7" fillId="0" borderId="0" xfId="17" applyNumberFormat="1" applyFont="1" applyBorder="1" applyAlignment="1">
      <alignment horizontal="right" vertical="center" wrapText="1"/>
      <protection/>
    </xf>
    <xf numFmtId="3" fontId="6" fillId="0" borderId="6" xfId="17" applyNumberFormat="1" applyFont="1" applyBorder="1" applyAlignment="1">
      <alignment horizontal="right" vertical="center" wrapText="1"/>
      <protection/>
    </xf>
    <xf numFmtId="0" fontId="7" fillId="0" borderId="0" xfId="17" applyFont="1" applyBorder="1" applyAlignment="1">
      <alignment horizontal="right" vertical="center" wrapText="1"/>
      <protection/>
    </xf>
    <xf numFmtId="3" fontId="7" fillId="0" borderId="7" xfId="17" applyNumberFormat="1" applyFont="1" applyBorder="1" applyAlignment="1">
      <alignment horizontal="right" vertical="center" wrapText="1"/>
      <protection/>
    </xf>
    <xf numFmtId="0" fontId="7" fillId="0" borderId="7" xfId="17" applyFont="1" applyBorder="1" applyAlignment="1">
      <alignment horizontal="right" vertical="center" wrapText="1"/>
      <protection/>
    </xf>
    <xf numFmtId="3" fontId="7" fillId="0" borderId="10" xfId="17" applyNumberFormat="1" applyFont="1" applyBorder="1" applyAlignment="1">
      <alignment horizontal="right" vertical="center" wrapText="1"/>
      <protection/>
    </xf>
    <xf numFmtId="3" fontId="2" fillId="0" borderId="4" xfId="17" applyNumberFormat="1" applyFont="1" applyBorder="1" applyAlignment="1">
      <alignment horizontal="right" vertical="center" wrapText="1"/>
      <protection/>
    </xf>
    <xf numFmtId="3" fontId="7" fillId="0" borderId="9" xfId="17" applyNumberFormat="1" applyFont="1" applyBorder="1" applyAlignment="1">
      <alignment horizontal="right" wrapText="1"/>
      <protection/>
    </xf>
    <xf numFmtId="3" fontId="7" fillId="0" borderId="8" xfId="17" applyNumberFormat="1" applyFont="1" applyBorder="1" applyAlignment="1">
      <alignment horizontal="right" wrapText="1"/>
      <protection/>
    </xf>
    <xf numFmtId="3" fontId="2" fillId="0" borderId="6" xfId="17" applyNumberFormat="1" applyFont="1" applyBorder="1" applyAlignment="1">
      <alignment horizontal="right" wrapText="1"/>
      <protection/>
    </xf>
    <xf numFmtId="3" fontId="7" fillId="0" borderId="8" xfId="17" applyNumberFormat="1" applyFont="1" applyBorder="1" applyAlignment="1">
      <alignment vertical="center"/>
      <protection/>
    </xf>
    <xf numFmtId="3" fontId="7" fillId="0" borderId="11" xfId="17" applyNumberFormat="1" applyFont="1" applyBorder="1" applyAlignment="1">
      <alignment horizontal="right" vertical="center" wrapText="1"/>
      <protection/>
    </xf>
    <xf numFmtId="3" fontId="7" fillId="0" borderId="9" xfId="0" applyNumberFormat="1" applyFont="1" applyBorder="1" applyAlignment="1">
      <alignment/>
    </xf>
    <xf numFmtId="3" fontId="7" fillId="0" borderId="7" xfId="0" applyNumberFormat="1" applyFont="1" applyBorder="1" applyAlignment="1">
      <alignment/>
    </xf>
    <xf numFmtId="3" fontId="7" fillId="0" borderId="7" xfId="17" applyNumberFormat="1" applyFont="1" applyBorder="1" applyAlignment="1">
      <alignment vertical="center"/>
      <protection/>
    </xf>
    <xf numFmtId="166" fontId="2" fillId="0" borderId="1" xfId="0" applyNumberFormat="1" applyFont="1" applyBorder="1" applyAlignment="1">
      <alignment horizontal="right" vertical="center"/>
    </xf>
    <xf numFmtId="166" fontId="7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166" fontId="2" fillId="0" borderId="5" xfId="0" applyNumberFormat="1" applyFont="1" applyBorder="1" applyAlignment="1">
      <alignment/>
    </xf>
    <xf numFmtId="3" fontId="7" fillId="0" borderId="1" xfId="0" applyNumberFormat="1" applyFont="1" applyBorder="1" applyAlignment="1">
      <alignment/>
    </xf>
    <xf numFmtId="166" fontId="7" fillId="0" borderId="5" xfId="0" applyNumberFormat="1" applyFont="1" applyBorder="1" applyAlignment="1">
      <alignment/>
    </xf>
    <xf numFmtId="3" fontId="7" fillId="0" borderId="4" xfId="0" applyNumberFormat="1" applyFont="1" applyBorder="1" applyAlignment="1">
      <alignment/>
    </xf>
    <xf numFmtId="166" fontId="7" fillId="0" borderId="13" xfId="0" applyNumberFormat="1" applyFont="1" applyBorder="1" applyAlignment="1">
      <alignment/>
    </xf>
    <xf numFmtId="0" fontId="7" fillId="0" borderId="7" xfId="0" applyFont="1" applyBorder="1" applyAlignment="1">
      <alignment/>
    </xf>
    <xf numFmtId="166" fontId="7" fillId="0" borderId="4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166" fontId="7" fillId="0" borderId="1" xfId="0" applyNumberFormat="1" applyFont="1" applyBorder="1" applyAlignment="1">
      <alignment/>
    </xf>
    <xf numFmtId="0" fontId="7" fillId="0" borderId="5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left" wrapText="1"/>
    </xf>
    <xf numFmtId="3" fontId="7" fillId="0" borderId="13" xfId="0" applyNumberFormat="1" applyFont="1" applyBorder="1" applyAlignment="1">
      <alignment horizontal="right" wrapText="1"/>
    </xf>
    <xf numFmtId="3" fontId="7" fillId="0" borderId="5" xfId="0" applyNumberFormat="1" applyFont="1" applyBorder="1" applyAlignment="1">
      <alignment/>
    </xf>
    <xf numFmtId="3" fontId="7" fillId="0" borderId="6" xfId="0" applyNumberFormat="1" applyFont="1" applyBorder="1" applyAlignment="1">
      <alignment/>
    </xf>
    <xf numFmtId="166" fontId="7" fillId="0" borderId="6" xfId="0" applyNumberFormat="1" applyFont="1" applyBorder="1" applyAlignment="1">
      <alignment/>
    </xf>
    <xf numFmtId="166" fontId="2" fillId="0" borderId="1" xfId="0" applyNumberFormat="1" applyFont="1" applyBorder="1" applyAlignment="1">
      <alignment/>
    </xf>
    <xf numFmtId="0" fontId="7" fillId="0" borderId="4" xfId="0" applyFont="1" applyBorder="1" applyAlignment="1">
      <alignment horizontal="center" vertical="top" wrapText="1"/>
    </xf>
    <xf numFmtId="3" fontId="7" fillId="0" borderId="4" xfId="0" applyNumberFormat="1" applyFont="1" applyBorder="1" applyAlignment="1">
      <alignment horizontal="right" wrapText="1"/>
    </xf>
    <xf numFmtId="0" fontId="7" fillId="0" borderId="7" xfId="0" applyFont="1" applyBorder="1" applyAlignment="1">
      <alignment horizontal="center" vertical="top" wrapText="1"/>
    </xf>
    <xf numFmtId="3" fontId="7" fillId="0" borderId="7" xfId="0" applyNumberFormat="1" applyFont="1" applyBorder="1" applyAlignment="1">
      <alignment/>
    </xf>
    <xf numFmtId="0" fontId="7" fillId="0" borderId="6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3" fontId="7" fillId="0" borderId="9" xfId="0" applyNumberFormat="1" applyFont="1" applyBorder="1" applyAlignment="1">
      <alignment/>
    </xf>
    <xf numFmtId="0" fontId="7" fillId="0" borderId="8" xfId="0" applyFont="1" applyBorder="1" applyAlignment="1">
      <alignment horizontal="center" vertical="top" wrapText="1"/>
    </xf>
    <xf numFmtId="3" fontId="7" fillId="0" borderId="8" xfId="0" applyNumberFormat="1" applyFont="1" applyBorder="1" applyAlignment="1">
      <alignment/>
    </xf>
    <xf numFmtId="166" fontId="2" fillId="0" borderId="4" xfId="0" applyNumberFormat="1" applyFont="1" applyBorder="1" applyAlignment="1">
      <alignment/>
    </xf>
    <xf numFmtId="0" fontId="7" fillId="0" borderId="8" xfId="0" applyFont="1" applyBorder="1" applyAlignment="1">
      <alignment/>
    </xf>
    <xf numFmtId="3" fontId="2" fillId="0" borderId="4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0" fontId="2" fillId="0" borderId="5" xfId="0" applyFont="1" applyBorder="1" applyAlignment="1">
      <alignment horizontal="center" vertical="top" wrapText="1"/>
    </xf>
    <xf numFmtId="3" fontId="2" fillId="0" borderId="5" xfId="0" applyNumberFormat="1" applyFont="1" applyBorder="1" applyAlignment="1">
      <alignment/>
    </xf>
    <xf numFmtId="166" fontId="2" fillId="0" borderId="1" xfId="0" applyNumberFormat="1" applyFont="1" applyBorder="1" applyAlignment="1">
      <alignment/>
    </xf>
    <xf numFmtId="3" fontId="7" fillId="0" borderId="6" xfId="0" applyNumberFormat="1" applyFont="1" applyBorder="1" applyAlignment="1">
      <alignment/>
    </xf>
    <xf numFmtId="3" fontId="6" fillId="0" borderId="3" xfId="0" applyNumberFormat="1" applyFont="1" applyBorder="1" applyAlignment="1">
      <alignment horizontal="right" wrapText="1"/>
    </xf>
    <xf numFmtId="166" fontId="6" fillId="0" borderId="1" xfId="0" applyNumberFormat="1" applyFont="1" applyBorder="1" applyAlignment="1">
      <alignment/>
    </xf>
    <xf numFmtId="0" fontId="6" fillId="0" borderId="1" xfId="0" applyFont="1" applyBorder="1" applyAlignment="1">
      <alignment horizontal="center" vertical="top" wrapText="1"/>
    </xf>
    <xf numFmtId="3" fontId="6" fillId="0" borderId="1" xfId="0" applyNumberFormat="1" applyFont="1" applyBorder="1" applyAlignment="1">
      <alignment/>
    </xf>
    <xf numFmtId="166" fontId="6" fillId="0" borderId="1" xfId="0" applyNumberFormat="1" applyFont="1" applyBorder="1" applyAlignment="1">
      <alignment/>
    </xf>
    <xf numFmtId="0" fontId="2" fillId="0" borderId="7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3" fontId="2" fillId="0" borderId="7" xfId="0" applyNumberFormat="1" applyFont="1" applyBorder="1" applyAlignment="1">
      <alignment/>
    </xf>
    <xf numFmtId="0" fontId="2" fillId="0" borderId="9" xfId="0" applyFont="1" applyBorder="1" applyAlignment="1">
      <alignment horizontal="center" vertical="top" wrapText="1"/>
    </xf>
    <xf numFmtId="3" fontId="6" fillId="0" borderId="3" xfId="0" applyNumberFormat="1" applyFont="1" applyBorder="1" applyAlignment="1">
      <alignment horizontal="right" vertical="center" wrapText="1"/>
    </xf>
    <xf numFmtId="3" fontId="2" fillId="0" borderId="3" xfId="0" applyNumberFormat="1" applyFont="1" applyBorder="1" applyAlignment="1">
      <alignment horizontal="right" vertical="center" wrapText="1"/>
    </xf>
    <xf numFmtId="3" fontId="7" fillId="0" borderId="3" xfId="0" applyNumberFormat="1" applyFont="1" applyBorder="1" applyAlignment="1">
      <alignment horizontal="right" vertical="center" wrapText="1"/>
    </xf>
    <xf numFmtId="3" fontId="2" fillId="0" borderId="13" xfId="0" applyNumberFormat="1" applyFont="1" applyBorder="1" applyAlignment="1">
      <alignment horizontal="right" vertical="center" wrapText="1"/>
    </xf>
    <xf numFmtId="3" fontId="7" fillId="0" borderId="5" xfId="0" applyNumberFormat="1" applyFont="1" applyBorder="1" applyAlignment="1">
      <alignment horizontal="right" vertical="center" wrapText="1"/>
    </xf>
    <xf numFmtId="3" fontId="7" fillId="0" borderId="6" xfId="0" applyNumberFormat="1" applyFont="1" applyBorder="1" applyAlignment="1">
      <alignment horizontal="right" vertical="center" wrapText="1"/>
    </xf>
    <xf numFmtId="3" fontId="2" fillId="0" borderId="2" xfId="0" applyNumberFormat="1" applyFont="1" applyBorder="1" applyAlignment="1">
      <alignment horizontal="right" vertical="center" wrapText="1"/>
    </xf>
    <xf numFmtId="3" fontId="7" fillId="0" borderId="13" xfId="0" applyNumberFormat="1" applyFont="1" applyBorder="1" applyAlignment="1">
      <alignment horizontal="right" vertical="center" wrapText="1"/>
    </xf>
    <xf numFmtId="3" fontId="7" fillId="0" borderId="4" xfId="0" applyNumberFormat="1" applyFont="1" applyBorder="1" applyAlignment="1">
      <alignment horizontal="right" vertical="center" wrapText="1"/>
    </xf>
    <xf numFmtId="0" fontId="7" fillId="0" borderId="4" xfId="0" applyFont="1" applyBorder="1" applyAlignment="1">
      <alignment horizontal="right" vertical="center" wrapText="1"/>
    </xf>
    <xf numFmtId="3" fontId="2" fillId="0" borderId="1" xfId="0" applyNumberFormat="1" applyFont="1" applyBorder="1" applyAlignment="1">
      <alignment horizontal="right" vertical="center" wrapText="1"/>
    </xf>
    <xf numFmtId="3" fontId="7" fillId="0" borderId="1" xfId="0" applyNumberFormat="1" applyFont="1" applyBorder="1" applyAlignment="1">
      <alignment horizontal="right" vertical="center" wrapText="1"/>
    </xf>
    <xf numFmtId="3" fontId="2" fillId="0" borderId="3" xfId="0" applyNumberFormat="1" applyFont="1" applyBorder="1" applyAlignment="1">
      <alignment horizontal="right" wrapText="1"/>
    </xf>
    <xf numFmtId="3" fontId="6" fillId="0" borderId="2" xfId="0" applyNumberFormat="1" applyFont="1" applyBorder="1" applyAlignment="1">
      <alignment horizontal="right" vertical="center" wrapText="1"/>
    </xf>
    <xf numFmtId="3" fontId="2" fillId="0" borderId="13" xfId="0" applyNumberFormat="1" applyFont="1" applyBorder="1" applyAlignment="1">
      <alignment horizontal="right" wrapText="1"/>
    </xf>
    <xf numFmtId="3" fontId="6" fillId="0" borderId="1" xfId="0" applyNumberFormat="1" applyFont="1" applyBorder="1" applyAlignment="1">
      <alignment horizontal="right" vertical="center" wrapText="1"/>
    </xf>
    <xf numFmtId="3" fontId="6" fillId="0" borderId="3" xfId="0" applyNumberFormat="1" applyFont="1" applyBorder="1" applyAlignment="1">
      <alignment horizontal="right" wrapText="1"/>
    </xf>
    <xf numFmtId="166" fontId="6" fillId="0" borderId="1" xfId="0" applyNumberFormat="1" applyFont="1" applyBorder="1" applyAlignment="1">
      <alignment horizontal="right" vertical="center"/>
    </xf>
    <xf numFmtId="166" fontId="2" fillId="0" borderId="5" xfId="0" applyNumberFormat="1" applyFont="1" applyBorder="1" applyAlignment="1">
      <alignment horizontal="right" vertical="center"/>
    </xf>
    <xf numFmtId="166" fontId="7" fillId="0" borderId="5" xfId="0" applyNumberFormat="1" applyFont="1" applyBorder="1" applyAlignment="1">
      <alignment horizontal="right" vertical="center"/>
    </xf>
    <xf numFmtId="166" fontId="7" fillId="0" borderId="6" xfId="0" applyNumberFormat="1" applyFont="1" applyBorder="1" applyAlignment="1">
      <alignment horizontal="right" vertical="center"/>
    </xf>
    <xf numFmtId="166" fontId="2" fillId="0" borderId="6" xfId="0" applyNumberFormat="1" applyFont="1" applyBorder="1" applyAlignment="1">
      <alignment horizontal="right" vertical="center"/>
    </xf>
    <xf numFmtId="166" fontId="6" fillId="0" borderId="6" xfId="0" applyNumberFormat="1" applyFont="1" applyBorder="1" applyAlignment="1">
      <alignment horizontal="right" vertical="center"/>
    </xf>
    <xf numFmtId="166" fontId="7" fillId="0" borderId="4" xfId="0" applyNumberFormat="1" applyFont="1" applyBorder="1" applyAlignment="1">
      <alignment horizontal="right" vertical="center"/>
    </xf>
    <xf numFmtId="166" fontId="2" fillId="0" borderId="4" xfId="0" applyNumberFormat="1" applyFont="1" applyBorder="1" applyAlignment="1">
      <alignment horizontal="right" vertical="center"/>
    </xf>
    <xf numFmtId="166" fontId="7" fillId="0" borderId="13" xfId="0" applyNumberFormat="1" applyFont="1" applyBorder="1" applyAlignment="1">
      <alignment horizontal="right" vertical="center"/>
    </xf>
    <xf numFmtId="3" fontId="7" fillId="0" borderId="12" xfId="17" applyNumberFormat="1" applyFont="1" applyBorder="1" applyAlignment="1">
      <alignment horizontal="right" vertical="center" wrapText="1"/>
      <protection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center" wrapText="1"/>
    </xf>
    <xf numFmtId="3" fontId="6" fillId="0" borderId="1" xfId="0" applyNumberFormat="1" applyFont="1" applyBorder="1" applyAlignment="1">
      <alignment horizontal="right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top" wrapText="1"/>
    </xf>
    <xf numFmtId="0" fontId="2" fillId="0" borderId="14" xfId="0" applyFont="1" applyBorder="1" applyAlignment="1">
      <alignment horizontal="left" vertical="center" wrapText="1"/>
    </xf>
    <xf numFmtId="3" fontId="2" fillId="0" borderId="14" xfId="0" applyNumberFormat="1" applyFont="1" applyBorder="1" applyAlignment="1">
      <alignment horizontal="right" wrapText="1"/>
    </xf>
    <xf numFmtId="49" fontId="2" fillId="0" borderId="7" xfId="0" applyNumberFormat="1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top" wrapText="1"/>
    </xf>
    <xf numFmtId="0" fontId="7" fillId="0" borderId="11" xfId="0" applyFont="1" applyBorder="1" applyAlignment="1">
      <alignment horizontal="left" vertical="center" wrapText="1"/>
    </xf>
    <xf numFmtId="3" fontId="7" fillId="0" borderId="5" xfId="0" applyNumberFormat="1" applyFont="1" applyBorder="1" applyAlignment="1">
      <alignment horizontal="right" wrapText="1"/>
    </xf>
    <xf numFmtId="49" fontId="7" fillId="0" borderId="7" xfId="0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top" wrapText="1"/>
    </xf>
    <xf numFmtId="0" fontId="7" fillId="0" borderId="0" xfId="0" applyFont="1" applyBorder="1" applyAlignment="1">
      <alignment horizontal="left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7" fillId="0" borderId="8" xfId="0" applyNumberFormat="1" applyFont="1" applyBorder="1" applyAlignment="1">
      <alignment horizontal="center" vertical="center" wrapText="1"/>
    </xf>
    <xf numFmtId="49" fontId="7" fillId="0" borderId="6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left" vertical="center" wrapText="1"/>
    </xf>
    <xf numFmtId="3" fontId="7" fillId="0" borderId="6" xfId="0" applyNumberFormat="1" applyFont="1" applyBorder="1" applyAlignment="1">
      <alignment horizontal="right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/>
    </xf>
    <xf numFmtId="0" fontId="7" fillId="0" borderId="6" xfId="0" applyFont="1" applyBorder="1" applyAlignment="1">
      <alignment/>
    </xf>
    <xf numFmtId="0" fontId="14" fillId="0" borderId="1" xfId="17" applyFont="1" applyBorder="1" applyAlignment="1">
      <alignment horizontal="center" vertical="center" wrapText="1"/>
      <protection/>
    </xf>
    <xf numFmtId="0" fontId="14" fillId="0" borderId="2" xfId="17" applyFont="1" applyBorder="1" applyAlignment="1">
      <alignment horizontal="center" vertical="center" wrapText="1"/>
      <protection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49" fontId="8" fillId="0" borderId="7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left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3" fontId="2" fillId="0" borderId="6" xfId="0" applyNumberFormat="1" applyFont="1" applyBorder="1" applyAlignment="1">
      <alignment horizontal="right" vertical="center" wrapText="1"/>
    </xf>
    <xf numFmtId="0" fontId="2" fillId="0" borderId="6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right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9" fillId="0" borderId="7" xfId="17" applyFont="1" applyBorder="1" applyAlignment="1">
      <alignment horizontal="center" vertical="center" wrapText="1"/>
      <protection/>
    </xf>
    <xf numFmtId="0" fontId="6" fillId="0" borderId="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3" fontId="2" fillId="0" borderId="5" xfId="0" applyNumberFormat="1" applyFont="1" applyBorder="1" applyAlignment="1">
      <alignment horizontal="right" vertical="center" wrapText="1"/>
    </xf>
    <xf numFmtId="0" fontId="7" fillId="0" borderId="9" xfId="0" applyFont="1" applyBorder="1" applyAlignment="1">
      <alignment horizontal="center" vertical="center" wrapText="1"/>
    </xf>
    <xf numFmtId="3" fontId="7" fillId="0" borderId="4" xfId="0" applyNumberFormat="1" applyFont="1" applyBorder="1" applyAlignment="1">
      <alignment wrapText="1"/>
    </xf>
    <xf numFmtId="0" fontId="7" fillId="0" borderId="4" xfId="0" applyFont="1" applyBorder="1" applyAlignment="1">
      <alignment horizontal="center" wrapText="1"/>
    </xf>
    <xf numFmtId="0" fontId="7" fillId="0" borderId="0" xfId="0" applyFont="1" applyBorder="1" applyAlignment="1">
      <alignment horizontal="left" wrapText="1"/>
    </xf>
    <xf numFmtId="0" fontId="6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3" fontId="2" fillId="0" borderId="1" xfId="0" applyNumberFormat="1" applyFont="1" applyBorder="1" applyAlignment="1">
      <alignment horizontal="right"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center" wrapText="1"/>
    </xf>
    <xf numFmtId="3" fontId="7" fillId="0" borderId="1" xfId="0" applyNumberFormat="1" applyFont="1" applyBorder="1" applyAlignment="1">
      <alignment horizontal="right" wrapText="1"/>
    </xf>
    <xf numFmtId="0" fontId="7" fillId="0" borderId="14" xfId="0" applyFont="1" applyBorder="1" applyAlignment="1">
      <alignment horizontal="left" vertical="center" wrapText="1"/>
    </xf>
    <xf numFmtId="3" fontId="7" fillId="0" borderId="0" xfId="0" applyNumberFormat="1" applyFont="1" applyBorder="1" applyAlignment="1">
      <alignment horizontal="right" vertical="center" wrapText="1"/>
    </xf>
    <xf numFmtId="3" fontId="2" fillId="0" borderId="14" xfId="0" applyNumberFormat="1" applyFont="1" applyBorder="1" applyAlignment="1">
      <alignment horizontal="righ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3" fontId="7" fillId="0" borderId="14" xfId="0" applyNumberFormat="1" applyFont="1" applyBorder="1" applyAlignment="1">
      <alignment horizontal="right" vertical="center" wrapText="1"/>
    </xf>
    <xf numFmtId="0" fontId="2" fillId="0" borderId="7" xfId="17" applyFont="1" applyBorder="1" applyAlignment="1">
      <alignment horizontal="left" vertical="center" wrapText="1"/>
      <protection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wrapText="1"/>
    </xf>
    <xf numFmtId="0" fontId="2" fillId="0" borderId="3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center" wrapText="1"/>
    </xf>
    <xf numFmtId="3" fontId="7" fillId="0" borderId="13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3" fontId="7" fillId="0" borderId="2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3" fontId="2" fillId="0" borderId="6" xfId="0" applyNumberFormat="1" applyFont="1" applyBorder="1" applyAlignment="1">
      <alignment horizontal="right"/>
    </xf>
    <xf numFmtId="3" fontId="7" fillId="0" borderId="1" xfId="0" applyNumberFormat="1" applyFont="1" applyBorder="1" applyAlignment="1">
      <alignment horizontal="right" vertical="center"/>
    </xf>
    <xf numFmtId="3" fontId="2" fillId="0" borderId="4" xfId="0" applyNumberFormat="1" applyFont="1" applyBorder="1" applyAlignment="1">
      <alignment horizontal="right" vertical="center" wrapText="1"/>
    </xf>
    <xf numFmtId="3" fontId="2" fillId="0" borderId="4" xfId="0" applyNumberFormat="1" applyFont="1" applyBorder="1" applyAlignment="1">
      <alignment horizontal="right" wrapText="1"/>
    </xf>
    <xf numFmtId="0" fontId="2" fillId="0" borderId="6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left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3" fontId="2" fillId="0" borderId="3" xfId="0" applyNumberFormat="1" applyFont="1" applyFill="1" applyBorder="1" applyAlignment="1">
      <alignment horizontal="right" vertical="center" wrapText="1"/>
    </xf>
    <xf numFmtId="3" fontId="7" fillId="0" borderId="3" xfId="0" applyNumberFormat="1" applyFont="1" applyFill="1" applyBorder="1" applyAlignment="1">
      <alignment horizontal="right" vertical="center" wrapText="1"/>
    </xf>
    <xf numFmtId="3" fontId="2" fillId="0" borderId="2" xfId="0" applyNumberFormat="1" applyFont="1" applyBorder="1" applyAlignment="1">
      <alignment horizontal="right" wrapText="1"/>
    </xf>
    <xf numFmtId="0" fontId="7" fillId="0" borderId="14" xfId="0" applyFont="1" applyBorder="1" applyAlignment="1">
      <alignment horizontal="left" vertical="top" wrapText="1"/>
    </xf>
    <xf numFmtId="3" fontId="7" fillId="0" borderId="14" xfId="0" applyNumberFormat="1" applyFont="1" applyBorder="1" applyAlignment="1">
      <alignment horizontal="right" vertical="top" wrapText="1"/>
    </xf>
    <xf numFmtId="0" fontId="2" fillId="0" borderId="11" xfId="0" applyFont="1" applyBorder="1" applyAlignment="1">
      <alignment horizontal="center" vertical="center" wrapText="1"/>
    </xf>
    <xf numFmtId="3" fontId="7" fillId="0" borderId="3" xfId="0" applyNumberFormat="1" applyFont="1" applyBorder="1" applyAlignment="1">
      <alignment horizontal="right" wrapText="1"/>
    </xf>
    <xf numFmtId="0" fontId="11" fillId="0" borderId="2" xfId="0" applyFont="1" applyBorder="1" applyAlignment="1">
      <alignment horizontal="center" vertical="center" wrapText="1"/>
    </xf>
    <xf numFmtId="3" fontId="11" fillId="0" borderId="2" xfId="0" applyNumberFormat="1" applyFont="1" applyBorder="1" applyAlignment="1">
      <alignment horizontal="right" vertical="center" wrapText="1"/>
    </xf>
    <xf numFmtId="3" fontId="7" fillId="0" borderId="9" xfId="0" applyNumberFormat="1" applyFont="1" applyBorder="1" applyAlignment="1">
      <alignment horizontal="right" vertical="center" wrapText="1"/>
    </xf>
    <xf numFmtId="3" fontId="7" fillId="0" borderId="8" xfId="0" applyNumberFormat="1" applyFont="1" applyBorder="1" applyAlignment="1">
      <alignment horizontal="right" vertical="center" wrapText="1"/>
    </xf>
    <xf numFmtId="3" fontId="2" fillId="0" borderId="0" xfId="17" applyNumberFormat="1" applyFont="1" applyBorder="1" applyAlignment="1">
      <alignment horizontal="right" vertical="center" wrapText="1"/>
      <protection/>
    </xf>
    <xf numFmtId="3" fontId="2" fillId="0" borderId="9" xfId="17" applyNumberFormat="1" applyFont="1" applyBorder="1" applyAlignment="1">
      <alignment horizontal="right" vertical="center" wrapText="1"/>
      <protection/>
    </xf>
    <xf numFmtId="166" fontId="2" fillId="0" borderId="14" xfId="0" applyNumberFormat="1" applyFont="1" applyBorder="1" applyAlignment="1">
      <alignment horizontal="right" vertical="center"/>
    </xf>
    <xf numFmtId="166" fontId="7" fillId="0" borderId="3" xfId="0" applyNumberFormat="1" applyFont="1" applyBorder="1" applyAlignment="1">
      <alignment horizontal="right" vertical="center"/>
    </xf>
    <xf numFmtId="3" fontId="6" fillId="0" borderId="1" xfId="17" applyNumberFormat="1" applyFont="1" applyBorder="1" applyAlignment="1">
      <alignment horizontal="right" wrapText="1"/>
      <protection/>
    </xf>
    <xf numFmtId="166" fontId="6" fillId="0" borderId="1" xfId="0" applyNumberFormat="1" applyFont="1" applyBorder="1" applyAlignment="1">
      <alignment horizontal="right"/>
    </xf>
    <xf numFmtId="166" fontId="7" fillId="0" borderId="5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 horizontal="right" wrapText="1"/>
    </xf>
    <xf numFmtId="3" fontId="7" fillId="0" borderId="10" xfId="0" applyNumberFormat="1" applyFont="1" applyBorder="1" applyAlignment="1">
      <alignment horizontal="right" vertical="center" wrapText="1"/>
    </xf>
    <xf numFmtId="3" fontId="7" fillId="0" borderId="5" xfId="17" applyNumberFormat="1" applyFont="1" applyBorder="1" applyAlignment="1">
      <alignment horizontal="right" wrapText="1"/>
      <protection/>
    </xf>
    <xf numFmtId="3" fontId="7" fillId="0" borderId="11" xfId="0" applyNumberFormat="1" applyFont="1" applyBorder="1" applyAlignment="1">
      <alignment horizontal="right" vertical="center" wrapText="1"/>
    </xf>
    <xf numFmtId="166" fontId="7" fillId="0" borderId="14" xfId="0" applyNumberFormat="1" applyFont="1" applyBorder="1" applyAlignment="1">
      <alignment horizontal="right" vertical="center"/>
    </xf>
    <xf numFmtId="166" fontId="2" fillId="0" borderId="13" xfId="0" applyNumberFormat="1" applyFont="1" applyBorder="1" applyAlignment="1">
      <alignment horizontal="right" vertical="center"/>
    </xf>
    <xf numFmtId="3" fontId="6" fillId="0" borderId="2" xfId="0" applyNumberFormat="1" applyFont="1" applyBorder="1" applyAlignment="1">
      <alignment horizontal="right" wrapText="1"/>
    </xf>
    <xf numFmtId="166" fontId="6" fillId="0" borderId="6" xfId="0" applyNumberFormat="1" applyFont="1" applyBorder="1" applyAlignment="1">
      <alignment horizontal="right"/>
    </xf>
    <xf numFmtId="166" fontId="2" fillId="0" borderId="6" xfId="0" applyNumberFormat="1" applyFont="1" applyBorder="1" applyAlignment="1">
      <alignment horizontal="right"/>
    </xf>
    <xf numFmtId="3" fontId="7" fillId="0" borderId="7" xfId="0" applyNumberFormat="1" applyFont="1" applyBorder="1" applyAlignment="1">
      <alignment horizontal="right" vertical="center" wrapText="1"/>
    </xf>
    <xf numFmtId="3" fontId="7" fillId="0" borderId="7" xfId="0" applyNumberFormat="1" applyFont="1" applyBorder="1" applyAlignment="1">
      <alignment horizontal="right" wrapText="1"/>
    </xf>
    <xf numFmtId="3" fontId="2" fillId="0" borderId="7" xfId="17" applyNumberFormat="1" applyFont="1" applyBorder="1" applyAlignment="1">
      <alignment horizontal="right" vertical="center" wrapText="1"/>
      <protection/>
    </xf>
    <xf numFmtId="3" fontId="2" fillId="0" borderId="7" xfId="17" applyNumberFormat="1" applyFont="1" applyBorder="1" applyAlignment="1">
      <alignment horizontal="right" wrapText="1"/>
      <protection/>
    </xf>
    <xf numFmtId="166" fontId="2" fillId="0" borderId="4" xfId="0" applyNumberFormat="1" applyFont="1" applyBorder="1" applyAlignment="1">
      <alignment horizontal="right"/>
    </xf>
    <xf numFmtId="3" fontId="7" fillId="0" borderId="12" xfId="17" applyNumberFormat="1" applyFont="1" applyBorder="1" applyAlignment="1">
      <alignment horizontal="right" wrapText="1"/>
      <protection/>
    </xf>
    <xf numFmtId="3" fontId="7" fillId="0" borderId="9" xfId="0" applyNumberFormat="1" applyFont="1" applyBorder="1" applyAlignment="1">
      <alignment horizontal="right" wrapText="1"/>
    </xf>
    <xf numFmtId="3" fontId="7" fillId="0" borderId="8" xfId="0" applyNumberFormat="1" applyFont="1" applyBorder="1" applyAlignment="1">
      <alignment horizontal="right" wrapText="1"/>
    </xf>
    <xf numFmtId="166" fontId="7" fillId="0" borderId="1" xfId="0" applyNumberFormat="1" applyFont="1" applyBorder="1" applyAlignment="1">
      <alignment horizontal="right"/>
    </xf>
    <xf numFmtId="166" fontId="2" fillId="0" borderId="1" xfId="0" applyNumberFormat="1" applyFont="1" applyBorder="1" applyAlignment="1">
      <alignment horizontal="right"/>
    </xf>
    <xf numFmtId="166" fontId="7" fillId="0" borderId="4" xfId="0" applyNumberFormat="1" applyFont="1" applyBorder="1" applyAlignment="1">
      <alignment horizontal="right"/>
    </xf>
    <xf numFmtId="0" fontId="7" fillId="0" borderId="5" xfId="0" applyFont="1" applyBorder="1" applyAlignment="1">
      <alignment horizontal="left" vertical="center" wrapText="1"/>
    </xf>
    <xf numFmtId="3" fontId="2" fillId="0" borderId="8" xfId="17" applyNumberFormat="1" applyFont="1" applyBorder="1" applyAlignment="1">
      <alignment horizontal="right" vertical="center" wrapText="1"/>
      <protection/>
    </xf>
    <xf numFmtId="0" fontId="2" fillId="0" borderId="14" xfId="0" applyFont="1" applyBorder="1" applyAlignment="1">
      <alignment horizontal="left" wrapText="1"/>
    </xf>
    <xf numFmtId="3" fontId="2" fillId="0" borderId="5" xfId="0" applyNumberFormat="1" applyFont="1" applyBorder="1" applyAlignment="1">
      <alignment horizontal="right" wrapText="1"/>
    </xf>
    <xf numFmtId="0" fontId="7" fillId="0" borderId="11" xfId="0" applyFont="1" applyBorder="1" applyAlignment="1">
      <alignment horizontal="left" wrapText="1"/>
    </xf>
    <xf numFmtId="0" fontId="7" fillId="0" borderId="3" xfId="0" applyFont="1" applyBorder="1" applyAlignment="1">
      <alignment horizontal="right" wrapText="1"/>
    </xf>
    <xf numFmtId="0" fontId="7" fillId="0" borderId="7" xfId="17" applyFont="1" applyBorder="1" applyAlignment="1">
      <alignment horizontal="right" wrapText="1"/>
      <protection/>
    </xf>
    <xf numFmtId="0" fontId="7" fillId="0" borderId="7" xfId="0" applyFont="1" applyBorder="1" applyAlignment="1">
      <alignment horizontal="right" vertical="center" wrapText="1"/>
    </xf>
    <xf numFmtId="166" fontId="2" fillId="0" borderId="5" xfId="0" applyNumberFormat="1" applyFont="1" applyBorder="1" applyAlignment="1">
      <alignment horizontal="right"/>
    </xf>
    <xf numFmtId="3" fontId="6" fillId="0" borderId="6" xfId="0" applyNumberFormat="1" applyFont="1" applyBorder="1" applyAlignment="1">
      <alignment horizontal="right" wrapText="1"/>
    </xf>
    <xf numFmtId="3" fontId="7" fillId="0" borderId="7" xfId="0" applyNumberFormat="1" applyFont="1" applyFill="1" applyBorder="1" applyAlignment="1">
      <alignment horizontal="right" vertical="center" wrapText="1"/>
    </xf>
    <xf numFmtId="3" fontId="7" fillId="0" borderId="8" xfId="0" applyNumberFormat="1" applyFont="1" applyFill="1" applyBorder="1" applyAlignment="1">
      <alignment horizontal="right" vertical="center" wrapText="1"/>
    </xf>
    <xf numFmtId="3" fontId="2" fillId="0" borderId="8" xfId="0" applyNumberFormat="1" applyFont="1" applyBorder="1" applyAlignment="1">
      <alignment/>
    </xf>
    <xf numFmtId="0" fontId="11" fillId="0" borderId="15" xfId="0" applyFont="1" applyBorder="1" applyAlignment="1">
      <alignment horizontal="left" vertical="center" wrapText="1"/>
    </xf>
    <xf numFmtId="3" fontId="11" fillId="0" borderId="1" xfId="0" applyNumberFormat="1" applyFont="1" applyBorder="1" applyAlignment="1">
      <alignment horizontal="right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0" xfId="17" applyFont="1" applyAlignment="1">
      <alignment horizontal="center" vertical="center"/>
      <protection/>
    </xf>
    <xf numFmtId="0" fontId="2" fillId="0" borderId="0" xfId="0" applyFont="1" applyAlignment="1">
      <alignment horizontal="right"/>
    </xf>
    <xf numFmtId="0" fontId="2" fillId="0" borderId="0" xfId="0" applyFont="1" applyFill="1" applyBorder="1" applyAlignment="1">
      <alignment horizontal="right"/>
    </xf>
    <xf numFmtId="0" fontId="11" fillId="0" borderId="0" xfId="0" applyFont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right" vertical="center" wrapText="1"/>
    </xf>
    <xf numFmtId="166" fontId="7" fillId="0" borderId="14" xfId="0" applyNumberFormat="1" applyFont="1" applyBorder="1" applyAlignment="1">
      <alignment/>
    </xf>
    <xf numFmtId="3" fontId="7" fillId="0" borderId="5" xfId="0" applyNumberFormat="1" applyFont="1" applyBorder="1" applyAlignment="1">
      <alignment/>
    </xf>
    <xf numFmtId="166" fontId="7" fillId="0" borderId="3" xfId="0" applyNumberFormat="1" applyFont="1" applyBorder="1" applyAlignment="1">
      <alignment/>
    </xf>
    <xf numFmtId="166" fontId="2" fillId="0" borderId="4" xfId="0" applyNumberFormat="1" applyFont="1" applyBorder="1" applyAlignment="1">
      <alignment/>
    </xf>
    <xf numFmtId="3" fontId="6" fillId="0" borderId="13" xfId="0" applyNumberFormat="1" applyFont="1" applyBorder="1" applyAlignment="1">
      <alignment horizontal="right" vertical="center" wrapText="1"/>
    </xf>
    <xf numFmtId="166" fontId="7" fillId="0" borderId="5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166" fontId="7" fillId="0" borderId="13" xfId="0" applyNumberFormat="1" applyFont="1" applyBorder="1" applyAlignment="1">
      <alignment/>
    </xf>
    <xf numFmtId="3" fontId="7" fillId="0" borderId="4" xfId="0" applyNumberFormat="1" applyFont="1" applyBorder="1" applyAlignment="1">
      <alignment/>
    </xf>
    <xf numFmtId="3" fontId="2" fillId="0" borderId="7" xfId="0" applyNumberFormat="1" applyFont="1" applyBorder="1" applyAlignment="1">
      <alignment/>
    </xf>
    <xf numFmtId="166" fontId="7" fillId="0" borderId="4" xfId="0" applyNumberFormat="1" applyFont="1" applyBorder="1" applyAlignment="1">
      <alignment/>
    </xf>
    <xf numFmtId="166" fontId="7" fillId="0" borderId="6" xfId="0" applyNumberFormat="1" applyFont="1" applyBorder="1" applyAlignment="1">
      <alignment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3" fontId="6" fillId="0" borderId="12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3" fontId="6" fillId="0" borderId="15" xfId="0" applyNumberFormat="1" applyFont="1" applyBorder="1" applyAlignment="1">
      <alignment horizontal="right" vertical="center" wrapText="1"/>
    </xf>
    <xf numFmtId="166" fontId="6" fillId="0" borderId="1" xfId="0" applyNumberFormat="1" applyFont="1" applyBorder="1" applyAlignment="1">
      <alignment/>
    </xf>
    <xf numFmtId="3" fontId="6" fillId="0" borderId="1" xfId="0" applyNumberFormat="1" applyFont="1" applyBorder="1" applyAlignment="1">
      <alignment/>
    </xf>
    <xf numFmtId="49" fontId="2" fillId="0" borderId="8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3" fontId="6" fillId="0" borderId="1" xfId="0" applyNumberFormat="1" applyFont="1" applyBorder="1" applyAlignment="1">
      <alignment horizontal="right" vertical="center"/>
    </xf>
    <xf numFmtId="49" fontId="8" fillId="0" borderId="5" xfId="0" applyNumberFormat="1" applyFont="1" applyBorder="1" applyAlignment="1">
      <alignment horizontal="center" vertical="center"/>
    </xf>
    <xf numFmtId="49" fontId="8" fillId="0" borderId="7" xfId="0" applyNumberFormat="1" applyFont="1" applyBorder="1" applyAlignment="1">
      <alignment horizontal="center" vertical="center"/>
    </xf>
    <xf numFmtId="49" fontId="8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top"/>
    </xf>
    <xf numFmtId="0" fontId="2" fillId="0" borderId="4" xfId="0" applyFont="1" applyBorder="1" applyAlignment="1">
      <alignment horizontal="left" vertical="center" wrapText="1"/>
    </xf>
    <xf numFmtId="3" fontId="2" fillId="0" borderId="4" xfId="0" applyNumberFormat="1" applyFont="1" applyBorder="1" applyAlignment="1">
      <alignment horizontal="right"/>
    </xf>
    <xf numFmtId="0" fontId="16" fillId="0" borderId="5" xfId="0" applyFont="1" applyBorder="1" applyAlignment="1">
      <alignment vertical="center"/>
    </xf>
    <xf numFmtId="49" fontId="7" fillId="0" borderId="11" xfId="0" applyNumberFormat="1" applyFont="1" applyBorder="1" applyAlignment="1">
      <alignment horizontal="center" vertical="top"/>
    </xf>
    <xf numFmtId="3" fontId="7" fillId="0" borderId="5" xfId="0" applyNumberFormat="1" applyFont="1" applyBorder="1" applyAlignment="1">
      <alignment horizontal="right"/>
    </xf>
    <xf numFmtId="49" fontId="6" fillId="0" borderId="5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7" fillId="0" borderId="7" xfId="0" applyNumberFormat="1" applyFont="1" applyBorder="1" applyAlignment="1">
      <alignment horizontal="center" vertical="top"/>
    </xf>
    <xf numFmtId="3" fontId="7" fillId="0" borderId="4" xfId="0" applyNumberFormat="1" applyFont="1" applyBorder="1" applyAlignment="1">
      <alignment horizontal="right"/>
    </xf>
    <xf numFmtId="0" fontId="2" fillId="0" borderId="3" xfId="0" applyFont="1" applyBorder="1" applyAlignment="1">
      <alignment horizontal="center"/>
    </xf>
    <xf numFmtId="49" fontId="2" fillId="0" borderId="6" xfId="0" applyNumberFormat="1" applyFont="1" applyBorder="1" applyAlignment="1">
      <alignment horizontal="center" vertical="top"/>
    </xf>
    <xf numFmtId="0" fontId="2" fillId="0" borderId="6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left" wrapText="1"/>
    </xf>
    <xf numFmtId="3" fontId="2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center"/>
    </xf>
    <xf numFmtId="49" fontId="6" fillId="0" borderId="1" xfId="0" applyNumberFormat="1" applyFont="1" applyBorder="1" applyAlignment="1">
      <alignment horizontal="center" vertical="top"/>
    </xf>
    <xf numFmtId="0" fontId="6" fillId="0" borderId="1" xfId="0" applyFont="1" applyBorder="1" applyAlignment="1">
      <alignment horizontal="left" wrapText="1"/>
    </xf>
    <xf numFmtId="3" fontId="6" fillId="0" borderId="1" xfId="0" applyNumberFormat="1" applyFont="1" applyBorder="1" applyAlignment="1">
      <alignment horizontal="right"/>
    </xf>
    <xf numFmtId="49" fontId="2" fillId="0" borderId="7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 vertical="top"/>
    </xf>
    <xf numFmtId="0" fontId="7" fillId="0" borderId="1" xfId="0" applyFont="1" applyBorder="1" applyAlignment="1">
      <alignment horizontal="left" wrapText="1"/>
    </xf>
    <xf numFmtId="3" fontId="7" fillId="0" borderId="1" xfId="0" applyNumberFormat="1" applyFont="1" applyBorder="1" applyAlignment="1">
      <alignment horizontal="right"/>
    </xf>
    <xf numFmtId="0" fontId="15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4" xfId="0" applyFont="1" applyBorder="1" applyAlignment="1">
      <alignment horizontal="left"/>
    </xf>
    <xf numFmtId="49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6" fillId="0" borderId="12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1" xfId="0" applyFont="1" applyBorder="1" applyAlignment="1">
      <alignment/>
    </xf>
  </cellXfs>
  <cellStyles count="7">
    <cellStyle name="Normal" xfId="0"/>
    <cellStyle name="Comma" xfId="15"/>
    <cellStyle name="Comma [0]" xfId="16"/>
    <cellStyle name="Normalny_Arkusz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I499"/>
  <sheetViews>
    <sheetView view="pageBreakPreview" zoomScaleSheetLayoutView="100" workbookViewId="0" topLeftCell="A475">
      <selection activeCell="F493" sqref="F493"/>
    </sheetView>
  </sheetViews>
  <sheetFormatPr defaultColWidth="9.140625" defaultRowHeight="12.75"/>
  <cols>
    <col min="1" max="1" width="5.28125" style="0" customWidth="1"/>
    <col min="2" max="2" width="7.7109375" style="0" customWidth="1"/>
    <col min="3" max="3" width="4.421875" style="0" customWidth="1"/>
    <col min="4" max="4" width="42.00390625" style="0" customWidth="1"/>
    <col min="5" max="5" width="12.57421875" style="0" customWidth="1"/>
    <col min="6" max="6" width="12.28125" style="0" customWidth="1"/>
    <col min="7" max="7" width="5.140625" style="0" customWidth="1"/>
  </cols>
  <sheetData>
    <row r="1" spans="4:7" ht="12.75">
      <c r="D1" s="326" t="s">
        <v>108</v>
      </c>
      <c r="E1" s="326"/>
      <c r="F1" s="326"/>
      <c r="G1" s="326"/>
    </row>
    <row r="2" spans="4:7" ht="12.75">
      <c r="D2" s="326" t="s">
        <v>104</v>
      </c>
      <c r="E2" s="326"/>
      <c r="F2" s="326"/>
      <c r="G2" s="326"/>
    </row>
    <row r="3" spans="4:7" ht="12.75">
      <c r="D3" s="326" t="s">
        <v>105</v>
      </c>
      <c r="E3" s="326"/>
      <c r="F3" s="326"/>
      <c r="G3" s="326"/>
    </row>
    <row r="4" spans="1:7" ht="12.75" customHeight="1">
      <c r="A4" s="1"/>
      <c r="B4" s="2"/>
      <c r="C4" s="2"/>
      <c r="D4" s="327" t="s">
        <v>117</v>
      </c>
      <c r="E4" s="327"/>
      <c r="F4" s="327"/>
      <c r="G4" s="327"/>
    </row>
    <row r="5" spans="1:7" ht="20.25" customHeight="1">
      <c r="A5" s="325" t="s">
        <v>107</v>
      </c>
      <c r="B5" s="325"/>
      <c r="C5" s="325"/>
      <c r="D5" s="325"/>
      <c r="E5" s="325"/>
      <c r="F5" s="325"/>
      <c r="G5" s="325"/>
    </row>
    <row r="6" spans="1:9" ht="18.75">
      <c r="A6" s="325" t="s">
        <v>98</v>
      </c>
      <c r="B6" s="325"/>
      <c r="C6" s="325"/>
      <c r="D6" s="325"/>
      <c r="E6" s="325"/>
      <c r="F6" s="325"/>
      <c r="G6" s="325"/>
      <c r="H6" s="3"/>
      <c r="I6" s="3"/>
    </row>
    <row r="7" spans="1:7" ht="20.25" customHeight="1">
      <c r="A7" s="325" t="s">
        <v>118</v>
      </c>
      <c r="B7" s="325"/>
      <c r="C7" s="325"/>
      <c r="D7" s="325"/>
      <c r="E7" s="325"/>
      <c r="F7" s="325"/>
      <c r="G7" s="325"/>
    </row>
    <row r="8" spans="1:7" ht="17.25" customHeight="1">
      <c r="A8" s="4"/>
      <c r="B8" s="4"/>
      <c r="C8" s="4"/>
      <c r="D8" s="4"/>
      <c r="E8" s="4"/>
      <c r="F8" s="4"/>
      <c r="G8" s="35"/>
    </row>
    <row r="9" spans="1:7" ht="38.25">
      <c r="A9" s="5" t="s">
        <v>0</v>
      </c>
      <c r="B9" s="6" t="s">
        <v>1</v>
      </c>
      <c r="C9" s="6" t="s">
        <v>2</v>
      </c>
      <c r="D9" s="6" t="s">
        <v>3</v>
      </c>
      <c r="E9" s="6" t="s">
        <v>96</v>
      </c>
      <c r="F9" s="5" t="s">
        <v>119</v>
      </c>
      <c r="G9" s="34" t="s">
        <v>97</v>
      </c>
    </row>
    <row r="10" spans="1:7" ht="12.75">
      <c r="A10" s="7">
        <v>1</v>
      </c>
      <c r="B10" s="7">
        <v>2</v>
      </c>
      <c r="C10" s="7">
        <v>3</v>
      </c>
      <c r="D10" s="7">
        <v>4</v>
      </c>
      <c r="E10" s="7">
        <v>5</v>
      </c>
      <c r="F10" s="7">
        <v>6</v>
      </c>
      <c r="G10" s="33">
        <v>7</v>
      </c>
    </row>
    <row r="11" spans="1:7" ht="14.25">
      <c r="A11" s="134" t="s">
        <v>68</v>
      </c>
      <c r="B11" s="190"/>
      <c r="C11" s="190"/>
      <c r="D11" s="191" t="s">
        <v>4</v>
      </c>
      <c r="E11" s="118">
        <f>SUM(E12)</f>
        <v>40000</v>
      </c>
      <c r="F11" s="30">
        <v>0</v>
      </c>
      <c r="G11" s="122">
        <f>(F11/E11)*100</f>
        <v>0</v>
      </c>
    </row>
    <row r="12" spans="1:7" ht="12.75" customHeight="1">
      <c r="A12" s="165"/>
      <c r="B12" s="166" t="s">
        <v>69</v>
      </c>
      <c r="C12" s="167"/>
      <c r="D12" s="168" t="s">
        <v>5</v>
      </c>
      <c r="E12" s="108">
        <v>40000</v>
      </c>
      <c r="F12" s="38">
        <v>0</v>
      </c>
      <c r="G12" s="123">
        <f aca="true" t="shared" si="0" ref="G12:G79">(F12/E12)*100</f>
        <v>0</v>
      </c>
    </row>
    <row r="13" spans="1:7" ht="12.75" customHeight="1">
      <c r="A13" s="169"/>
      <c r="B13" s="170"/>
      <c r="C13" s="171">
        <v>4170</v>
      </c>
      <c r="D13" s="146" t="s">
        <v>120</v>
      </c>
      <c r="E13" s="278">
        <v>20000</v>
      </c>
      <c r="F13" s="281">
        <v>0</v>
      </c>
      <c r="G13" s="124">
        <f t="shared" si="0"/>
        <v>0</v>
      </c>
    </row>
    <row r="14" spans="1:7" ht="12.75">
      <c r="A14" s="169"/>
      <c r="B14" s="152"/>
      <c r="C14" s="172">
        <v>4300</v>
      </c>
      <c r="D14" s="154" t="s">
        <v>6</v>
      </c>
      <c r="E14" s="279">
        <v>20000</v>
      </c>
      <c r="F14" s="37">
        <v>0</v>
      </c>
      <c r="G14" s="125">
        <f t="shared" si="0"/>
        <v>0</v>
      </c>
    </row>
    <row r="15" spans="1:7" ht="14.25">
      <c r="A15" s="134" t="s">
        <v>70</v>
      </c>
      <c r="B15" s="173"/>
      <c r="C15" s="163"/>
      <c r="D15" s="164" t="s">
        <v>18</v>
      </c>
      <c r="E15" s="105">
        <f>SUM(E16,E18)</f>
        <v>321153</v>
      </c>
      <c r="F15" s="105">
        <f>SUM(F16,F18)</f>
        <v>156070</v>
      </c>
      <c r="G15" s="127">
        <f t="shared" si="0"/>
        <v>48.59677474599334</v>
      </c>
    </row>
    <row r="16" spans="1:7" ht="12.75">
      <c r="A16" s="174"/>
      <c r="B16" s="166" t="s">
        <v>80</v>
      </c>
      <c r="C16" s="167"/>
      <c r="D16" s="168" t="s">
        <v>81</v>
      </c>
      <c r="E16" s="108">
        <f>SUM(E17:E17)</f>
        <v>221908</v>
      </c>
      <c r="F16" s="38">
        <v>110955</v>
      </c>
      <c r="G16" s="123">
        <f t="shared" si="0"/>
        <v>50.000450637201</v>
      </c>
    </row>
    <row r="17" spans="1:7" ht="12.75">
      <c r="A17" s="175"/>
      <c r="B17" s="176"/>
      <c r="C17" s="177">
        <v>3030</v>
      </c>
      <c r="D17" s="178" t="s">
        <v>7</v>
      </c>
      <c r="E17" s="116">
        <v>221908</v>
      </c>
      <c r="F17" s="31">
        <v>110955</v>
      </c>
      <c r="G17" s="55">
        <f t="shared" si="0"/>
        <v>50.000450637201</v>
      </c>
    </row>
    <row r="18" spans="1:7" ht="12.75">
      <c r="A18" s="179"/>
      <c r="B18" s="151" t="s">
        <v>71</v>
      </c>
      <c r="C18" s="180"/>
      <c r="D18" s="181" t="s">
        <v>19</v>
      </c>
      <c r="E18" s="182">
        <v>99245</v>
      </c>
      <c r="F18" s="28">
        <v>45115</v>
      </c>
      <c r="G18" s="126">
        <f t="shared" si="0"/>
        <v>45.458209481585975</v>
      </c>
    </row>
    <row r="19" spans="1:7" ht="12.75">
      <c r="A19" s="183"/>
      <c r="B19" s="184"/>
      <c r="C19" s="184">
        <v>4300</v>
      </c>
      <c r="D19" s="185" t="s">
        <v>6</v>
      </c>
      <c r="E19" s="110">
        <v>99245</v>
      </c>
      <c r="F19" s="31">
        <v>45115</v>
      </c>
      <c r="G19" s="55">
        <f t="shared" si="0"/>
        <v>45.458209481585975</v>
      </c>
    </row>
    <row r="20" spans="1:7" ht="28.5">
      <c r="A20" s="186">
        <v>400</v>
      </c>
      <c r="B20" s="163"/>
      <c r="C20" s="163"/>
      <c r="D20" s="164" t="s">
        <v>20</v>
      </c>
      <c r="E20" s="121">
        <f>SUM(E22,E23)</f>
        <v>39000</v>
      </c>
      <c r="F20" s="284">
        <v>16264</v>
      </c>
      <c r="G20" s="285">
        <f t="shared" si="0"/>
        <v>41.702564102564104</v>
      </c>
    </row>
    <row r="21" spans="1:7" ht="12.75">
      <c r="A21" s="165"/>
      <c r="B21" s="180">
        <v>40001</v>
      </c>
      <c r="C21" s="180"/>
      <c r="D21" s="187" t="s">
        <v>21</v>
      </c>
      <c r="E21" s="106">
        <f>SUM(E22:E23)</f>
        <v>39000</v>
      </c>
      <c r="F21" s="106">
        <f>SUM(F22:F23)</f>
        <v>16264</v>
      </c>
      <c r="G21" s="123">
        <f t="shared" si="0"/>
        <v>41.702564102564104</v>
      </c>
    </row>
    <row r="22" spans="1:7" ht="12.75">
      <c r="A22" s="165"/>
      <c r="B22" s="188"/>
      <c r="C22" s="188">
        <v>4210</v>
      </c>
      <c r="D22" s="189" t="s">
        <v>12</v>
      </c>
      <c r="E22" s="112">
        <v>30000</v>
      </c>
      <c r="F22" s="36">
        <v>12032</v>
      </c>
      <c r="G22" s="124">
        <f t="shared" si="0"/>
        <v>40.10666666666667</v>
      </c>
    </row>
    <row r="23" spans="1:7" ht="12.75">
      <c r="A23" s="183"/>
      <c r="B23" s="184"/>
      <c r="C23" s="184">
        <v>4300</v>
      </c>
      <c r="D23" s="185" t="s">
        <v>6</v>
      </c>
      <c r="E23" s="107">
        <v>9000</v>
      </c>
      <c r="F23" s="37">
        <v>4232</v>
      </c>
      <c r="G23" s="125">
        <f t="shared" si="0"/>
        <v>47.02222222222222</v>
      </c>
    </row>
    <row r="24" spans="1:7" ht="14.25">
      <c r="A24" s="15">
        <v>600</v>
      </c>
      <c r="B24" s="16"/>
      <c r="C24" s="16"/>
      <c r="D24" s="17" t="s">
        <v>74</v>
      </c>
      <c r="E24" s="30">
        <v>6257852</v>
      </c>
      <c r="F24" s="40">
        <v>637971</v>
      </c>
      <c r="G24" s="127">
        <f t="shared" si="0"/>
        <v>10.194728159119135</v>
      </c>
    </row>
    <row r="25" spans="1:7" ht="12.75">
      <c r="A25" s="10"/>
      <c r="B25" s="180">
        <v>60014</v>
      </c>
      <c r="C25" s="180"/>
      <c r="D25" s="187" t="s">
        <v>22</v>
      </c>
      <c r="E25" s="106">
        <f>SUM(E26:E44)</f>
        <v>6257852</v>
      </c>
      <c r="F25" s="106">
        <f>SUM(F26:F44)</f>
        <v>637971</v>
      </c>
      <c r="G25" s="123">
        <f t="shared" si="0"/>
        <v>10.194728159119135</v>
      </c>
    </row>
    <row r="26" spans="1:7" ht="12.75" customHeight="1">
      <c r="A26" s="10"/>
      <c r="B26" s="188"/>
      <c r="C26" s="188">
        <v>3020</v>
      </c>
      <c r="D26" s="189" t="s">
        <v>121</v>
      </c>
      <c r="E26" s="112">
        <v>5900</v>
      </c>
      <c r="F26" s="36">
        <v>3746</v>
      </c>
      <c r="G26" s="124">
        <f t="shared" si="0"/>
        <v>63.49152542372881</v>
      </c>
    </row>
    <row r="27" spans="1:7" ht="12.75">
      <c r="A27" s="10"/>
      <c r="B27" s="188"/>
      <c r="C27" s="188">
        <v>4010</v>
      </c>
      <c r="D27" s="189" t="s">
        <v>8</v>
      </c>
      <c r="E27" s="112">
        <v>357984</v>
      </c>
      <c r="F27" s="42">
        <v>184513</v>
      </c>
      <c r="G27" s="128">
        <f t="shared" si="0"/>
        <v>51.542247698221146</v>
      </c>
    </row>
    <row r="28" spans="1:7" ht="12.75">
      <c r="A28" s="10"/>
      <c r="B28" s="188"/>
      <c r="C28" s="188">
        <v>4040</v>
      </c>
      <c r="D28" s="189" t="s">
        <v>9</v>
      </c>
      <c r="E28" s="112">
        <v>27185</v>
      </c>
      <c r="F28" s="42">
        <v>27184</v>
      </c>
      <c r="G28" s="128">
        <f t="shared" si="0"/>
        <v>99.99632150082766</v>
      </c>
    </row>
    <row r="29" spans="1:7" ht="12.75">
      <c r="A29" s="10"/>
      <c r="B29" s="188"/>
      <c r="C29" s="188">
        <v>4110</v>
      </c>
      <c r="D29" s="189" t="s">
        <v>10</v>
      </c>
      <c r="E29" s="112">
        <v>68306</v>
      </c>
      <c r="F29" s="42">
        <v>37894</v>
      </c>
      <c r="G29" s="128">
        <f t="shared" si="0"/>
        <v>55.47682487629197</v>
      </c>
    </row>
    <row r="30" spans="1:7" ht="12.75">
      <c r="A30" s="10"/>
      <c r="B30" s="188"/>
      <c r="C30" s="188">
        <v>4120</v>
      </c>
      <c r="D30" s="189" t="s">
        <v>11</v>
      </c>
      <c r="E30" s="112">
        <v>9439</v>
      </c>
      <c r="F30" s="42">
        <v>5236</v>
      </c>
      <c r="G30" s="128">
        <f t="shared" si="0"/>
        <v>55.47197796376735</v>
      </c>
    </row>
    <row r="31" spans="1:7" ht="12.75">
      <c r="A31" s="10"/>
      <c r="B31" s="188"/>
      <c r="C31" s="188">
        <v>4170</v>
      </c>
      <c r="D31" s="189" t="s">
        <v>120</v>
      </c>
      <c r="E31" s="112">
        <v>2360</v>
      </c>
      <c r="F31" s="42">
        <v>2360</v>
      </c>
      <c r="G31" s="128">
        <f t="shared" si="0"/>
        <v>100</v>
      </c>
    </row>
    <row r="32" spans="1:7" ht="12.75">
      <c r="A32" s="10"/>
      <c r="B32" s="188"/>
      <c r="C32" s="188">
        <v>4210</v>
      </c>
      <c r="D32" s="189" t="s">
        <v>12</v>
      </c>
      <c r="E32" s="112">
        <v>190069</v>
      </c>
      <c r="F32" s="42">
        <v>135263</v>
      </c>
      <c r="G32" s="128">
        <f t="shared" si="0"/>
        <v>71.16520842430907</v>
      </c>
    </row>
    <row r="33" spans="1:7" ht="12.75">
      <c r="A33" s="10"/>
      <c r="B33" s="188"/>
      <c r="C33" s="188">
        <v>4260</v>
      </c>
      <c r="D33" s="189" t="s">
        <v>13</v>
      </c>
      <c r="E33" s="112">
        <v>7186</v>
      </c>
      <c r="F33" s="42">
        <v>2632</v>
      </c>
      <c r="G33" s="128">
        <f t="shared" si="0"/>
        <v>36.62677428332869</v>
      </c>
    </row>
    <row r="34" spans="1:7" ht="12.75">
      <c r="A34" s="10"/>
      <c r="B34" s="188"/>
      <c r="C34" s="188">
        <v>4270</v>
      </c>
      <c r="D34" s="189" t="s">
        <v>23</v>
      </c>
      <c r="E34" s="112">
        <v>9100</v>
      </c>
      <c r="F34" s="42">
        <v>6948</v>
      </c>
      <c r="G34" s="128">
        <f t="shared" si="0"/>
        <v>76.35164835164835</v>
      </c>
    </row>
    <row r="35" spans="1:7" ht="12.75">
      <c r="A35" s="10"/>
      <c r="B35" s="188"/>
      <c r="C35" s="188">
        <v>4300</v>
      </c>
      <c r="D35" s="189" t="s">
        <v>6</v>
      </c>
      <c r="E35" s="112">
        <v>206920</v>
      </c>
      <c r="F35" s="43">
        <v>118597</v>
      </c>
      <c r="G35" s="128">
        <f t="shared" si="0"/>
        <v>57.31538758940653</v>
      </c>
    </row>
    <row r="36" spans="1:7" ht="12.75">
      <c r="A36" s="10"/>
      <c r="B36" s="188"/>
      <c r="C36" s="188">
        <v>4410</v>
      </c>
      <c r="D36" s="189" t="s">
        <v>14</v>
      </c>
      <c r="E36" s="192">
        <v>300</v>
      </c>
      <c r="F36" s="42">
        <v>94</v>
      </c>
      <c r="G36" s="128">
        <f t="shared" si="0"/>
        <v>31.333333333333336</v>
      </c>
    </row>
    <row r="37" spans="1:7" ht="12.75" customHeight="1">
      <c r="A37" s="18"/>
      <c r="B37" s="193"/>
      <c r="C37" s="188">
        <v>4430</v>
      </c>
      <c r="D37" s="189" t="s">
        <v>15</v>
      </c>
      <c r="E37" s="112">
        <v>16263</v>
      </c>
      <c r="F37" s="42">
        <v>6716</v>
      </c>
      <c r="G37" s="128">
        <f t="shared" si="0"/>
        <v>41.296193814179425</v>
      </c>
    </row>
    <row r="38" spans="1:7" ht="12.75">
      <c r="A38" s="10"/>
      <c r="B38" s="193"/>
      <c r="C38" s="188">
        <v>4440</v>
      </c>
      <c r="D38" s="189" t="s">
        <v>16</v>
      </c>
      <c r="E38" s="112">
        <v>10266</v>
      </c>
      <c r="F38" s="42">
        <v>7700</v>
      </c>
      <c r="G38" s="128">
        <f t="shared" si="0"/>
        <v>75.00487044613287</v>
      </c>
    </row>
    <row r="39" spans="1:7" ht="12.75" customHeight="1">
      <c r="A39" s="10"/>
      <c r="B39" s="188"/>
      <c r="C39" s="188">
        <v>4480</v>
      </c>
      <c r="D39" s="189" t="s">
        <v>17</v>
      </c>
      <c r="E39" s="112">
        <v>5670</v>
      </c>
      <c r="F39" s="42">
        <v>2839</v>
      </c>
      <c r="G39" s="128">
        <f t="shared" si="0"/>
        <v>50.070546737213405</v>
      </c>
    </row>
    <row r="40" spans="1:7" ht="24" customHeight="1">
      <c r="A40" s="20"/>
      <c r="B40" s="188"/>
      <c r="C40" s="194">
        <v>4500</v>
      </c>
      <c r="D40" s="189" t="s">
        <v>78</v>
      </c>
      <c r="E40" s="74">
        <v>794</v>
      </c>
      <c r="F40" s="42">
        <v>397</v>
      </c>
      <c r="G40" s="128">
        <f t="shared" si="0"/>
        <v>50</v>
      </c>
    </row>
    <row r="41" spans="1:7" ht="12.75" customHeight="1">
      <c r="A41" s="20"/>
      <c r="B41" s="188"/>
      <c r="C41" s="194">
        <v>4510</v>
      </c>
      <c r="D41" s="189" t="s">
        <v>122</v>
      </c>
      <c r="E41" s="74">
        <v>722</v>
      </c>
      <c r="F41" s="42">
        <v>721</v>
      </c>
      <c r="G41" s="128">
        <f t="shared" si="0"/>
        <v>99.86149584487535</v>
      </c>
    </row>
    <row r="42" spans="1:7" ht="12.75" customHeight="1">
      <c r="A42" s="20"/>
      <c r="B42" s="188"/>
      <c r="C42" s="188">
        <v>6050</v>
      </c>
      <c r="D42" s="189" t="s">
        <v>73</v>
      </c>
      <c r="E42" s="112">
        <v>2426213</v>
      </c>
      <c r="F42" s="42">
        <v>95131</v>
      </c>
      <c r="G42" s="128">
        <f t="shared" si="0"/>
        <v>3.92096654333317</v>
      </c>
    </row>
    <row r="43" spans="1:7" ht="12.75" customHeight="1">
      <c r="A43" s="20"/>
      <c r="B43" s="195"/>
      <c r="C43" s="193">
        <v>6058</v>
      </c>
      <c r="D43" s="150" t="s">
        <v>73</v>
      </c>
      <c r="E43" s="113">
        <v>2261625</v>
      </c>
      <c r="F43" s="42">
        <v>0</v>
      </c>
      <c r="G43" s="128">
        <f t="shared" si="0"/>
        <v>0</v>
      </c>
    </row>
    <row r="44" spans="1:7" ht="12.75" customHeight="1">
      <c r="A44" s="20"/>
      <c r="B44" s="195"/>
      <c r="C44" s="172">
        <v>6059</v>
      </c>
      <c r="D44" s="196" t="s">
        <v>73</v>
      </c>
      <c r="E44" s="107">
        <v>651550</v>
      </c>
      <c r="F44" s="42">
        <v>0</v>
      </c>
      <c r="G44" s="128">
        <f t="shared" si="0"/>
        <v>0</v>
      </c>
    </row>
    <row r="45" spans="1:7" ht="14.25" customHeight="1">
      <c r="A45" s="15">
        <v>700</v>
      </c>
      <c r="B45" s="161"/>
      <c r="C45" s="162"/>
      <c r="D45" s="17" t="s">
        <v>24</v>
      </c>
      <c r="E45" s="21">
        <v>38000</v>
      </c>
      <c r="F45" s="30">
        <v>21183</v>
      </c>
      <c r="G45" s="122">
        <f t="shared" si="0"/>
        <v>55.744736842105254</v>
      </c>
    </row>
    <row r="46" spans="1:7" ht="12.75" customHeight="1">
      <c r="A46" s="197"/>
      <c r="B46" s="167">
        <v>70005</v>
      </c>
      <c r="C46" s="167"/>
      <c r="D46" s="168" t="s">
        <v>25</v>
      </c>
      <c r="E46" s="108">
        <f>SUM(E47:E48)</f>
        <v>38000</v>
      </c>
      <c r="F46" s="108">
        <f>SUM(F47:F48)</f>
        <v>21183</v>
      </c>
      <c r="G46" s="123">
        <f t="shared" si="0"/>
        <v>55.744736842105254</v>
      </c>
    </row>
    <row r="47" spans="1:7" ht="12.75" customHeight="1">
      <c r="A47" s="198"/>
      <c r="B47" s="199"/>
      <c r="C47" s="171">
        <v>3030</v>
      </c>
      <c r="D47" s="146" t="s">
        <v>7</v>
      </c>
      <c r="E47" s="109">
        <v>25000</v>
      </c>
      <c r="F47" s="36">
        <v>19356</v>
      </c>
      <c r="G47" s="124">
        <f t="shared" si="0"/>
        <v>77.424</v>
      </c>
    </row>
    <row r="48" spans="1:7" ht="12.75" customHeight="1">
      <c r="A48" s="198"/>
      <c r="B48" s="200"/>
      <c r="C48" s="172">
        <v>4300</v>
      </c>
      <c r="D48" s="154" t="s">
        <v>6</v>
      </c>
      <c r="E48" s="110">
        <v>13000</v>
      </c>
      <c r="F48" s="37">
        <v>1827</v>
      </c>
      <c r="G48" s="125">
        <f t="shared" si="0"/>
        <v>14.053846153846154</v>
      </c>
    </row>
    <row r="49" spans="1:7" ht="15.75">
      <c r="A49" s="201">
        <v>710</v>
      </c>
      <c r="B49" s="201"/>
      <c r="C49" s="276"/>
      <c r="D49" s="320" t="s">
        <v>26</v>
      </c>
      <c r="E49" s="321">
        <f>SUM(E50,E52,E54)</f>
        <v>192000</v>
      </c>
      <c r="F49" s="321">
        <f>SUM(F50,F52,F54)</f>
        <v>58148</v>
      </c>
      <c r="G49" s="122">
        <f t="shared" si="0"/>
        <v>30.285416666666663</v>
      </c>
    </row>
    <row r="50" spans="1:7" ht="12.75" customHeight="1">
      <c r="A50" s="197"/>
      <c r="B50" s="180">
        <v>71013</v>
      </c>
      <c r="C50" s="180"/>
      <c r="D50" s="187" t="s">
        <v>123</v>
      </c>
      <c r="E50" s="106">
        <v>30000</v>
      </c>
      <c r="F50" s="28">
        <v>0</v>
      </c>
      <c r="G50" s="54">
        <f t="shared" si="0"/>
        <v>0</v>
      </c>
    </row>
    <row r="51" spans="1:7" ht="12.75">
      <c r="A51" s="165"/>
      <c r="B51" s="167"/>
      <c r="C51" s="188">
        <v>4300</v>
      </c>
      <c r="D51" s="189" t="s">
        <v>6</v>
      </c>
      <c r="E51" s="112">
        <v>30000</v>
      </c>
      <c r="F51" s="31">
        <v>0</v>
      </c>
      <c r="G51" s="55">
        <f t="shared" si="0"/>
        <v>0</v>
      </c>
    </row>
    <row r="52" spans="1:7" ht="12.75" customHeight="1">
      <c r="A52" s="197"/>
      <c r="B52" s="202">
        <v>71014</v>
      </c>
      <c r="C52" s="202"/>
      <c r="D52" s="203" t="s">
        <v>27</v>
      </c>
      <c r="E52" s="111">
        <v>35000</v>
      </c>
      <c r="F52" s="13">
        <v>0</v>
      </c>
      <c r="G52" s="126">
        <f t="shared" si="0"/>
        <v>0</v>
      </c>
    </row>
    <row r="53" spans="1:7" ht="12.75">
      <c r="A53" s="193"/>
      <c r="B53" s="184"/>
      <c r="C53" s="184">
        <v>4300</v>
      </c>
      <c r="D53" s="185" t="s">
        <v>6</v>
      </c>
      <c r="E53" s="107">
        <v>35000</v>
      </c>
      <c r="F53" s="31">
        <v>0</v>
      </c>
      <c r="G53" s="55">
        <f t="shared" si="0"/>
        <v>0</v>
      </c>
    </row>
    <row r="54" spans="1:7" ht="12.75" customHeight="1">
      <c r="A54" s="197"/>
      <c r="B54" s="180">
        <v>71015</v>
      </c>
      <c r="C54" s="180"/>
      <c r="D54" s="187" t="s">
        <v>28</v>
      </c>
      <c r="E54" s="106">
        <f>SUM(E55:E67)</f>
        <v>127000</v>
      </c>
      <c r="F54" s="106">
        <f>SUM(F55:F67)</f>
        <v>58148</v>
      </c>
      <c r="G54" s="123">
        <f t="shared" si="0"/>
        <v>45.78582677165354</v>
      </c>
    </row>
    <row r="55" spans="1:7" ht="12.75" customHeight="1">
      <c r="A55" s="197"/>
      <c r="B55" s="188"/>
      <c r="C55" s="193">
        <v>3020</v>
      </c>
      <c r="D55" s="204" t="s">
        <v>121</v>
      </c>
      <c r="E55" s="112">
        <v>200</v>
      </c>
      <c r="F55" s="36">
        <v>0</v>
      </c>
      <c r="G55" s="124">
        <f t="shared" si="0"/>
        <v>0</v>
      </c>
    </row>
    <row r="56" spans="1:7" ht="12.75">
      <c r="A56" s="193"/>
      <c r="B56" s="193"/>
      <c r="C56" s="193">
        <v>4010</v>
      </c>
      <c r="D56" s="204" t="s">
        <v>8</v>
      </c>
      <c r="E56" s="113">
        <v>43944</v>
      </c>
      <c r="F56" s="42">
        <v>19282</v>
      </c>
      <c r="G56" s="128">
        <f t="shared" si="0"/>
        <v>43.87857272892773</v>
      </c>
    </row>
    <row r="57" spans="1:7" ht="12.75" customHeight="1">
      <c r="A57" s="193"/>
      <c r="B57" s="188"/>
      <c r="C57" s="193">
        <v>4020</v>
      </c>
      <c r="D57" s="150" t="s">
        <v>29</v>
      </c>
      <c r="E57" s="113">
        <v>37707</v>
      </c>
      <c r="F57" s="42">
        <v>15910</v>
      </c>
      <c r="G57" s="128">
        <f t="shared" si="0"/>
        <v>42.19375712732384</v>
      </c>
    </row>
    <row r="58" spans="1:7" ht="12.75">
      <c r="A58" s="193"/>
      <c r="B58" s="188"/>
      <c r="C58" s="193">
        <v>4040</v>
      </c>
      <c r="D58" s="150" t="s">
        <v>9</v>
      </c>
      <c r="E58" s="113">
        <v>5779</v>
      </c>
      <c r="F58" s="42">
        <v>5779</v>
      </c>
      <c r="G58" s="128">
        <f t="shared" si="0"/>
        <v>100</v>
      </c>
    </row>
    <row r="59" spans="1:7" ht="12.75">
      <c r="A59" s="193"/>
      <c r="B59" s="188"/>
      <c r="C59" s="193">
        <v>4110</v>
      </c>
      <c r="D59" s="150" t="s">
        <v>10</v>
      </c>
      <c r="E59" s="113">
        <v>15632</v>
      </c>
      <c r="F59" s="42">
        <v>6683</v>
      </c>
      <c r="G59" s="128">
        <f t="shared" si="0"/>
        <v>42.752047082906856</v>
      </c>
    </row>
    <row r="60" spans="1:7" ht="12.75">
      <c r="A60" s="193"/>
      <c r="B60" s="188"/>
      <c r="C60" s="193">
        <v>4120</v>
      </c>
      <c r="D60" s="150" t="s">
        <v>11</v>
      </c>
      <c r="E60" s="113">
        <v>2141</v>
      </c>
      <c r="F60" s="42">
        <v>900</v>
      </c>
      <c r="G60" s="128">
        <f t="shared" si="0"/>
        <v>42.03643157403082</v>
      </c>
    </row>
    <row r="61" spans="1:7" ht="12.75">
      <c r="A61" s="193"/>
      <c r="B61" s="188"/>
      <c r="C61" s="193">
        <v>4170</v>
      </c>
      <c r="D61" s="150" t="s">
        <v>120</v>
      </c>
      <c r="E61" s="113">
        <v>4115</v>
      </c>
      <c r="F61" s="42">
        <v>1343</v>
      </c>
      <c r="G61" s="128">
        <f t="shared" si="0"/>
        <v>32.636695018226</v>
      </c>
    </row>
    <row r="62" spans="1:7" ht="12.75">
      <c r="A62" s="193"/>
      <c r="B62" s="188"/>
      <c r="C62" s="193">
        <v>4210</v>
      </c>
      <c r="D62" s="150" t="s">
        <v>12</v>
      </c>
      <c r="E62" s="113">
        <v>2400</v>
      </c>
      <c r="F62" s="42">
        <v>2017</v>
      </c>
      <c r="G62" s="128">
        <f t="shared" si="0"/>
        <v>84.04166666666667</v>
      </c>
    </row>
    <row r="63" spans="1:7" ht="12.75">
      <c r="A63" s="193"/>
      <c r="B63" s="193"/>
      <c r="C63" s="188">
        <v>4300</v>
      </c>
      <c r="D63" s="150" t="s">
        <v>6</v>
      </c>
      <c r="E63" s="113">
        <v>5585</v>
      </c>
      <c r="F63" s="42">
        <v>3340</v>
      </c>
      <c r="G63" s="128">
        <f t="shared" si="0"/>
        <v>59.80304386750224</v>
      </c>
    </row>
    <row r="64" spans="1:7" ht="12.75">
      <c r="A64" s="205"/>
      <c r="B64" s="193"/>
      <c r="C64" s="193">
        <v>4410</v>
      </c>
      <c r="D64" s="150" t="s">
        <v>14</v>
      </c>
      <c r="E64" s="113">
        <v>3349</v>
      </c>
      <c r="F64" s="42">
        <v>1371</v>
      </c>
      <c r="G64" s="128">
        <f t="shared" si="0"/>
        <v>40.937593311436245</v>
      </c>
    </row>
    <row r="65" spans="1:7" ht="12.75">
      <c r="A65" s="205"/>
      <c r="B65" s="193"/>
      <c r="C65" s="193">
        <v>4430</v>
      </c>
      <c r="D65" s="150" t="s">
        <v>15</v>
      </c>
      <c r="E65" s="113">
        <v>300</v>
      </c>
      <c r="F65" s="42">
        <v>148</v>
      </c>
      <c r="G65" s="128">
        <f t="shared" si="0"/>
        <v>49.333333333333336</v>
      </c>
    </row>
    <row r="66" spans="1:7" ht="12.75">
      <c r="A66" s="205"/>
      <c r="B66" s="193"/>
      <c r="C66" s="193">
        <v>4440</v>
      </c>
      <c r="D66" s="150" t="s">
        <v>16</v>
      </c>
      <c r="E66" s="113">
        <v>1848</v>
      </c>
      <c r="F66" s="42">
        <v>1375</v>
      </c>
      <c r="G66" s="128">
        <f t="shared" si="0"/>
        <v>74.40476190476191</v>
      </c>
    </row>
    <row r="67" spans="1:7" ht="12.75" customHeight="1">
      <c r="A67" s="205"/>
      <c r="B67" s="193"/>
      <c r="C67" s="193">
        <v>6060</v>
      </c>
      <c r="D67" s="154" t="s">
        <v>88</v>
      </c>
      <c r="E67" s="110">
        <v>4000</v>
      </c>
      <c r="F67" s="42">
        <v>0</v>
      </c>
      <c r="G67" s="128">
        <f t="shared" si="0"/>
        <v>0</v>
      </c>
    </row>
    <row r="68" spans="1:7" ht="14.25">
      <c r="A68" s="206">
        <v>750</v>
      </c>
      <c r="B68" s="190"/>
      <c r="C68" s="190"/>
      <c r="D68" s="191" t="s">
        <v>30</v>
      </c>
      <c r="E68" s="118">
        <f>SUM(E69,E79,E84,E105,E112)</f>
        <v>3088285</v>
      </c>
      <c r="F68" s="118">
        <f>SUM(F69,F79,F84,F105,F112)</f>
        <v>1653409</v>
      </c>
      <c r="G68" s="122">
        <f t="shared" si="0"/>
        <v>53.53809638682958</v>
      </c>
    </row>
    <row r="69" spans="1:7" ht="12.75">
      <c r="A69" s="165"/>
      <c r="B69" s="180">
        <v>75011</v>
      </c>
      <c r="C69" s="180"/>
      <c r="D69" s="187" t="s">
        <v>31</v>
      </c>
      <c r="E69" s="106">
        <f>SUM(E70:E78)</f>
        <v>93546</v>
      </c>
      <c r="F69" s="106">
        <f>SUM(F70:F78)</f>
        <v>48236</v>
      </c>
      <c r="G69" s="123">
        <f t="shared" si="0"/>
        <v>51.56393645906827</v>
      </c>
    </row>
    <row r="70" spans="1:7" ht="12.75">
      <c r="A70" s="193"/>
      <c r="B70" s="171"/>
      <c r="C70" s="171">
        <v>4010</v>
      </c>
      <c r="D70" s="189" t="s">
        <v>8</v>
      </c>
      <c r="E70" s="112">
        <v>64535</v>
      </c>
      <c r="F70" s="36">
        <v>32300</v>
      </c>
      <c r="G70" s="123">
        <f t="shared" si="0"/>
        <v>50.05036026962113</v>
      </c>
    </row>
    <row r="71" spans="1:7" ht="12.75">
      <c r="A71" s="205"/>
      <c r="B71" s="193"/>
      <c r="C71" s="193">
        <v>4040</v>
      </c>
      <c r="D71" s="204" t="s">
        <v>9</v>
      </c>
      <c r="E71" s="113">
        <v>5123</v>
      </c>
      <c r="F71" s="42">
        <v>5123</v>
      </c>
      <c r="G71" s="129">
        <f t="shared" si="0"/>
        <v>100</v>
      </c>
    </row>
    <row r="72" spans="1:7" ht="12.75">
      <c r="A72" s="193"/>
      <c r="B72" s="188"/>
      <c r="C72" s="188">
        <v>4110</v>
      </c>
      <c r="D72" s="189" t="s">
        <v>10</v>
      </c>
      <c r="E72" s="112">
        <v>12451</v>
      </c>
      <c r="F72" s="42">
        <v>5280</v>
      </c>
      <c r="G72" s="129">
        <f t="shared" si="0"/>
        <v>42.40623243113003</v>
      </c>
    </row>
    <row r="73" spans="1:7" ht="12.75">
      <c r="A73" s="193"/>
      <c r="B73" s="188"/>
      <c r="C73" s="188">
        <v>4120</v>
      </c>
      <c r="D73" s="189" t="s">
        <v>11</v>
      </c>
      <c r="E73" s="112">
        <v>1710</v>
      </c>
      <c r="F73" s="42">
        <v>735</v>
      </c>
      <c r="G73" s="129">
        <f t="shared" si="0"/>
        <v>42.98245614035088</v>
      </c>
    </row>
    <row r="74" spans="1:7" ht="12.75">
      <c r="A74" s="193"/>
      <c r="B74" s="188"/>
      <c r="C74" s="193">
        <v>4210</v>
      </c>
      <c r="D74" s="204" t="s">
        <v>12</v>
      </c>
      <c r="E74" s="112">
        <v>2000</v>
      </c>
      <c r="F74" s="42">
        <v>599</v>
      </c>
      <c r="G74" s="129">
        <f t="shared" si="0"/>
        <v>29.95</v>
      </c>
    </row>
    <row r="75" spans="1:7" ht="12.75">
      <c r="A75" s="193"/>
      <c r="B75" s="193"/>
      <c r="C75" s="188">
        <v>4260</v>
      </c>
      <c r="D75" s="189" t="s">
        <v>13</v>
      </c>
      <c r="E75" s="113">
        <v>1500</v>
      </c>
      <c r="F75" s="42">
        <v>713</v>
      </c>
      <c r="G75" s="129">
        <f t="shared" si="0"/>
        <v>47.53333333333333</v>
      </c>
    </row>
    <row r="76" spans="1:7" ht="12.75">
      <c r="A76" s="193"/>
      <c r="B76" s="188"/>
      <c r="C76" s="188">
        <v>4300</v>
      </c>
      <c r="D76" s="189" t="s">
        <v>6</v>
      </c>
      <c r="E76" s="112">
        <v>3077</v>
      </c>
      <c r="F76" s="42">
        <v>1588</v>
      </c>
      <c r="G76" s="129">
        <f t="shared" si="0"/>
        <v>51.608709782255445</v>
      </c>
    </row>
    <row r="77" spans="1:7" ht="12.75">
      <c r="A77" s="193"/>
      <c r="B77" s="188"/>
      <c r="C77" s="188">
        <v>4410</v>
      </c>
      <c r="D77" s="189" t="s">
        <v>14</v>
      </c>
      <c r="E77" s="112">
        <v>1000</v>
      </c>
      <c r="F77" s="43">
        <v>283</v>
      </c>
      <c r="G77" s="129">
        <f t="shared" si="0"/>
        <v>28.299999999999997</v>
      </c>
    </row>
    <row r="78" spans="1:7" ht="12.75" customHeight="1">
      <c r="A78" s="193"/>
      <c r="B78" s="184"/>
      <c r="C78" s="184">
        <v>4440</v>
      </c>
      <c r="D78" s="185" t="s">
        <v>16</v>
      </c>
      <c r="E78" s="107">
        <v>2150</v>
      </c>
      <c r="F78" s="37">
        <v>1615</v>
      </c>
      <c r="G78" s="126">
        <f t="shared" si="0"/>
        <v>75.11627906976744</v>
      </c>
    </row>
    <row r="79" spans="1:7" ht="12.75">
      <c r="A79" s="165"/>
      <c r="B79" s="180">
        <v>75019</v>
      </c>
      <c r="C79" s="180"/>
      <c r="D79" s="187" t="s">
        <v>32</v>
      </c>
      <c r="E79" s="106">
        <f>SUM(E80:E83)</f>
        <v>133400</v>
      </c>
      <c r="F79" s="106">
        <f>SUM(F80:F83)</f>
        <v>63744</v>
      </c>
      <c r="G79" s="129">
        <f t="shared" si="0"/>
        <v>47.784107946026985</v>
      </c>
    </row>
    <row r="80" spans="1:7" ht="12.75">
      <c r="A80" s="165"/>
      <c r="B80" s="188"/>
      <c r="C80" s="188">
        <v>3030</v>
      </c>
      <c r="D80" s="189" t="s">
        <v>7</v>
      </c>
      <c r="E80" s="112">
        <v>123100</v>
      </c>
      <c r="F80" s="36">
        <v>61549</v>
      </c>
      <c r="G80" s="124">
        <f aca="true" t="shared" si="1" ref="G80:G155">(F80/E80)*100</f>
        <v>49.99918765231519</v>
      </c>
    </row>
    <row r="81" spans="1:7" ht="12.75">
      <c r="A81" s="165"/>
      <c r="B81" s="188"/>
      <c r="C81" s="188">
        <v>4210</v>
      </c>
      <c r="D81" s="189" t="s">
        <v>12</v>
      </c>
      <c r="E81" s="112">
        <v>5700</v>
      </c>
      <c r="F81" s="42">
        <v>1820</v>
      </c>
      <c r="G81" s="128">
        <f t="shared" si="1"/>
        <v>31.929824561403507</v>
      </c>
    </row>
    <row r="82" spans="1:7" ht="12.75">
      <c r="A82" s="165"/>
      <c r="B82" s="188"/>
      <c r="C82" s="188">
        <v>4300</v>
      </c>
      <c r="D82" s="189" t="s">
        <v>6</v>
      </c>
      <c r="E82" s="112">
        <v>4100</v>
      </c>
      <c r="F82" s="42">
        <v>375</v>
      </c>
      <c r="G82" s="128">
        <f t="shared" si="1"/>
        <v>9.146341463414634</v>
      </c>
    </row>
    <row r="83" spans="1:7" ht="12.75">
      <c r="A83" s="165"/>
      <c r="B83" s="184"/>
      <c r="C83" s="184">
        <v>4410</v>
      </c>
      <c r="D83" s="185" t="s">
        <v>14</v>
      </c>
      <c r="E83" s="107">
        <v>500</v>
      </c>
      <c r="F83" s="37">
        <v>0</v>
      </c>
      <c r="G83" s="125">
        <f t="shared" si="1"/>
        <v>0</v>
      </c>
    </row>
    <row r="84" spans="1:7" ht="12.75">
      <c r="A84" s="18"/>
      <c r="B84" s="207">
        <v>75020</v>
      </c>
      <c r="C84" s="208"/>
      <c r="D84" s="203" t="s">
        <v>33</v>
      </c>
      <c r="E84" s="111">
        <f>SUM(E85:E104)</f>
        <v>2800839</v>
      </c>
      <c r="F84" s="234">
        <f>SUM(F85:F104)</f>
        <v>1496865</v>
      </c>
      <c r="G84" s="129">
        <f t="shared" si="1"/>
        <v>53.44345033755956</v>
      </c>
    </row>
    <row r="85" spans="1:7" ht="37.5" customHeight="1">
      <c r="A85" s="18"/>
      <c r="B85" s="169"/>
      <c r="C85" s="72">
        <v>2900</v>
      </c>
      <c r="D85" s="189" t="s">
        <v>90</v>
      </c>
      <c r="E85" s="287">
        <v>2450</v>
      </c>
      <c r="F85" s="46">
        <v>1172</v>
      </c>
      <c r="G85" s="286">
        <f t="shared" si="1"/>
        <v>47.83673469387755</v>
      </c>
    </row>
    <row r="86" spans="1:7" ht="12.75" customHeight="1">
      <c r="A86" s="26"/>
      <c r="B86" s="205"/>
      <c r="C86" s="193">
        <v>3020</v>
      </c>
      <c r="D86" s="189" t="s">
        <v>121</v>
      </c>
      <c r="E86" s="233">
        <v>8350</v>
      </c>
      <c r="F86" s="42">
        <v>2171</v>
      </c>
      <c r="G86" s="128">
        <f t="shared" si="1"/>
        <v>26</v>
      </c>
    </row>
    <row r="87" spans="1:7" ht="12.75">
      <c r="A87" s="26"/>
      <c r="B87" s="205"/>
      <c r="C87" s="193">
        <v>4010</v>
      </c>
      <c r="D87" s="189" t="s">
        <v>8</v>
      </c>
      <c r="E87" s="233">
        <v>1503614</v>
      </c>
      <c r="F87" s="42">
        <v>732170</v>
      </c>
      <c r="G87" s="128">
        <f t="shared" si="1"/>
        <v>48.694013224138644</v>
      </c>
    </row>
    <row r="88" spans="1:7" ht="12.75">
      <c r="A88" s="26"/>
      <c r="B88" s="205"/>
      <c r="C88" s="193">
        <v>4040</v>
      </c>
      <c r="D88" s="189" t="s">
        <v>9</v>
      </c>
      <c r="E88" s="233">
        <v>99877</v>
      </c>
      <c r="F88" s="42">
        <v>90563</v>
      </c>
      <c r="G88" s="128">
        <f t="shared" si="1"/>
        <v>90.67452967149595</v>
      </c>
    </row>
    <row r="89" spans="1:7" ht="12.75">
      <c r="A89" s="26"/>
      <c r="B89" s="205"/>
      <c r="C89" s="193">
        <v>4110</v>
      </c>
      <c r="D89" s="189" t="s">
        <v>10</v>
      </c>
      <c r="E89" s="233">
        <v>289744</v>
      </c>
      <c r="F89" s="42">
        <v>127188</v>
      </c>
      <c r="G89" s="128">
        <f t="shared" si="1"/>
        <v>43.896681208238995</v>
      </c>
    </row>
    <row r="90" spans="1:7" ht="12.75">
      <c r="A90" s="26"/>
      <c r="B90" s="205"/>
      <c r="C90" s="193">
        <v>4120</v>
      </c>
      <c r="D90" s="189" t="s">
        <v>11</v>
      </c>
      <c r="E90" s="233">
        <v>40390</v>
      </c>
      <c r="F90" s="42">
        <v>19213</v>
      </c>
      <c r="G90" s="128">
        <f t="shared" si="1"/>
        <v>47.568705125030945</v>
      </c>
    </row>
    <row r="91" spans="1:7" ht="12.75">
      <c r="A91" s="26"/>
      <c r="B91" s="205"/>
      <c r="C91" s="193">
        <v>4170</v>
      </c>
      <c r="D91" s="189" t="s">
        <v>120</v>
      </c>
      <c r="E91" s="233">
        <v>35000</v>
      </c>
      <c r="F91" s="42">
        <v>21450</v>
      </c>
      <c r="G91" s="128">
        <f t="shared" si="1"/>
        <v>61.285714285714285</v>
      </c>
    </row>
    <row r="92" spans="1:7" ht="12.75">
      <c r="A92" s="26"/>
      <c r="B92" s="205"/>
      <c r="C92" s="193">
        <v>4210</v>
      </c>
      <c r="D92" s="189" t="s">
        <v>12</v>
      </c>
      <c r="E92" s="233">
        <v>329534</v>
      </c>
      <c r="F92" s="42">
        <v>260174</v>
      </c>
      <c r="G92" s="128">
        <f t="shared" si="1"/>
        <v>78.9520959900951</v>
      </c>
    </row>
    <row r="93" spans="1:7" ht="12.75">
      <c r="A93" s="26"/>
      <c r="B93" s="205"/>
      <c r="C93" s="193">
        <v>4260</v>
      </c>
      <c r="D93" s="189" t="s">
        <v>13</v>
      </c>
      <c r="E93" s="233">
        <v>29400</v>
      </c>
      <c r="F93" s="42">
        <v>18425</v>
      </c>
      <c r="G93" s="128">
        <f t="shared" si="1"/>
        <v>62.67006802721088</v>
      </c>
    </row>
    <row r="94" spans="1:7" ht="12.75">
      <c r="A94" s="26"/>
      <c r="B94" s="205"/>
      <c r="C94" s="193">
        <v>4270</v>
      </c>
      <c r="D94" s="189" t="s">
        <v>23</v>
      </c>
      <c r="E94" s="233">
        <v>20600</v>
      </c>
      <c r="F94" s="42">
        <v>11421</v>
      </c>
      <c r="G94" s="128">
        <f t="shared" si="1"/>
        <v>55.44174757281554</v>
      </c>
    </row>
    <row r="95" spans="1:7" ht="12.75">
      <c r="A95" s="26"/>
      <c r="B95" s="205"/>
      <c r="C95" s="193">
        <v>4280</v>
      </c>
      <c r="D95" s="189" t="s">
        <v>124</v>
      </c>
      <c r="E95" s="233">
        <v>3000</v>
      </c>
      <c r="F95" s="42">
        <v>2453</v>
      </c>
      <c r="G95" s="128">
        <f t="shared" si="1"/>
        <v>81.76666666666667</v>
      </c>
    </row>
    <row r="96" spans="1:7" ht="12.75">
      <c r="A96" s="26"/>
      <c r="B96" s="205"/>
      <c r="C96" s="193">
        <v>4300</v>
      </c>
      <c r="D96" s="189" t="s">
        <v>6</v>
      </c>
      <c r="E96" s="233">
        <v>280600</v>
      </c>
      <c r="F96" s="42">
        <v>142625</v>
      </c>
      <c r="G96" s="128">
        <f t="shared" si="1"/>
        <v>50.82858161083392</v>
      </c>
    </row>
    <row r="97" spans="1:7" ht="12.75" customHeight="1">
      <c r="A97" s="26"/>
      <c r="B97" s="205"/>
      <c r="C97" s="193">
        <v>4350</v>
      </c>
      <c r="D97" s="189" t="s">
        <v>125</v>
      </c>
      <c r="E97" s="233">
        <v>2000</v>
      </c>
      <c r="F97" s="42">
        <v>1989</v>
      </c>
      <c r="G97" s="128">
        <f t="shared" si="1"/>
        <v>99.45</v>
      </c>
    </row>
    <row r="98" spans="1:7" ht="12.75">
      <c r="A98" s="26"/>
      <c r="B98" s="205"/>
      <c r="C98" s="193">
        <v>4410</v>
      </c>
      <c r="D98" s="189" t="s">
        <v>14</v>
      </c>
      <c r="E98" s="233">
        <v>5150</v>
      </c>
      <c r="F98" s="42">
        <v>1903</v>
      </c>
      <c r="G98" s="128">
        <f t="shared" si="1"/>
        <v>36.95145631067961</v>
      </c>
    </row>
    <row r="99" spans="1:7" ht="12.75">
      <c r="A99" s="26"/>
      <c r="B99" s="205"/>
      <c r="C99" s="193">
        <v>4430</v>
      </c>
      <c r="D99" s="189" t="s">
        <v>15</v>
      </c>
      <c r="E99" s="233">
        <v>13400</v>
      </c>
      <c r="F99" s="42">
        <v>7182</v>
      </c>
      <c r="G99" s="128">
        <f t="shared" si="1"/>
        <v>53.59701492537313</v>
      </c>
    </row>
    <row r="100" spans="1:7" ht="12.75" customHeight="1">
      <c r="A100" s="26"/>
      <c r="B100" s="205"/>
      <c r="C100" s="193">
        <v>4440</v>
      </c>
      <c r="D100" s="189" t="s">
        <v>16</v>
      </c>
      <c r="E100" s="233">
        <v>45150</v>
      </c>
      <c r="F100" s="42">
        <v>33865</v>
      </c>
      <c r="G100" s="128">
        <f t="shared" si="1"/>
        <v>75.00553709856035</v>
      </c>
    </row>
    <row r="101" spans="1:7" ht="12.75" customHeight="1">
      <c r="A101" s="27"/>
      <c r="B101" s="209"/>
      <c r="C101" s="172">
        <v>4480</v>
      </c>
      <c r="D101" s="185" t="s">
        <v>17</v>
      </c>
      <c r="E101" s="288">
        <v>2580</v>
      </c>
      <c r="F101" s="37">
        <v>240</v>
      </c>
      <c r="G101" s="125">
        <f t="shared" si="1"/>
        <v>9.30232558139535</v>
      </c>
    </row>
    <row r="102" spans="1:7" ht="12.75" customHeight="1">
      <c r="A102" s="26"/>
      <c r="B102" s="205"/>
      <c r="C102" s="193">
        <v>4610</v>
      </c>
      <c r="D102" s="189" t="s">
        <v>91</v>
      </c>
      <c r="E102" s="233">
        <v>1000</v>
      </c>
      <c r="F102" s="42">
        <v>157</v>
      </c>
      <c r="G102" s="128">
        <f t="shared" si="1"/>
        <v>15.7</v>
      </c>
    </row>
    <row r="103" spans="1:7" ht="12.75" customHeight="1">
      <c r="A103" s="26"/>
      <c r="B103" s="205"/>
      <c r="C103" s="193">
        <v>6050</v>
      </c>
      <c r="D103" s="189" t="s">
        <v>73</v>
      </c>
      <c r="E103" s="233">
        <v>45000</v>
      </c>
      <c r="F103" s="42">
        <v>0</v>
      </c>
      <c r="G103" s="128">
        <f t="shared" si="1"/>
        <v>0</v>
      </c>
    </row>
    <row r="104" spans="1:7" ht="12.75" customHeight="1">
      <c r="A104" s="26"/>
      <c r="B104" s="209"/>
      <c r="C104" s="172">
        <v>6060</v>
      </c>
      <c r="D104" s="185" t="s">
        <v>88</v>
      </c>
      <c r="E104" s="288">
        <v>44000</v>
      </c>
      <c r="F104" s="37">
        <v>22504</v>
      </c>
      <c r="G104" s="125">
        <f t="shared" si="1"/>
        <v>51.14545454545455</v>
      </c>
    </row>
    <row r="105" spans="1:7" ht="12.75" customHeight="1">
      <c r="A105" s="23"/>
      <c r="B105" s="214">
        <v>75045</v>
      </c>
      <c r="C105" s="214"/>
      <c r="D105" s="141" t="s">
        <v>34</v>
      </c>
      <c r="E105" s="234">
        <f>SUM(E106:E111)</f>
        <v>25500</v>
      </c>
      <c r="F105" s="234">
        <f>SUM(F106:F111)</f>
        <v>25094</v>
      </c>
      <c r="G105" s="129">
        <f t="shared" si="1"/>
        <v>98.4078431372549</v>
      </c>
    </row>
    <row r="106" spans="1:7" ht="12.75">
      <c r="A106" s="26"/>
      <c r="B106" s="217"/>
      <c r="C106" s="171">
        <v>4110</v>
      </c>
      <c r="D106" s="146" t="s">
        <v>10</v>
      </c>
      <c r="E106" s="109">
        <v>846</v>
      </c>
      <c r="F106" s="50">
        <v>846</v>
      </c>
      <c r="G106" s="124">
        <f t="shared" si="1"/>
        <v>100</v>
      </c>
    </row>
    <row r="107" spans="1:7" ht="12.75">
      <c r="A107" s="26"/>
      <c r="B107" s="205"/>
      <c r="C107" s="193">
        <v>4120</v>
      </c>
      <c r="D107" s="150" t="s">
        <v>11</v>
      </c>
      <c r="E107" s="113">
        <v>128</v>
      </c>
      <c r="F107" s="39">
        <v>127</v>
      </c>
      <c r="G107" s="128">
        <f t="shared" si="1"/>
        <v>99.21875</v>
      </c>
    </row>
    <row r="108" spans="1:7" ht="12.75">
      <c r="A108" s="26"/>
      <c r="B108" s="205"/>
      <c r="C108" s="193">
        <v>4170</v>
      </c>
      <c r="D108" s="150" t="s">
        <v>120</v>
      </c>
      <c r="E108" s="113">
        <v>15770</v>
      </c>
      <c r="F108" s="39">
        <v>15770</v>
      </c>
      <c r="G108" s="128">
        <f t="shared" si="1"/>
        <v>100</v>
      </c>
    </row>
    <row r="109" spans="1:7" ht="12.75">
      <c r="A109" s="26"/>
      <c r="B109" s="205"/>
      <c r="C109" s="193">
        <v>4210</v>
      </c>
      <c r="D109" s="150" t="s">
        <v>12</v>
      </c>
      <c r="E109" s="113">
        <v>761</v>
      </c>
      <c r="F109" s="39">
        <v>761</v>
      </c>
      <c r="G109" s="128">
        <f t="shared" si="1"/>
        <v>100</v>
      </c>
    </row>
    <row r="110" spans="1:7" ht="12.75">
      <c r="A110" s="26"/>
      <c r="B110" s="205"/>
      <c r="C110" s="193">
        <v>4300</v>
      </c>
      <c r="D110" s="150" t="s">
        <v>6</v>
      </c>
      <c r="E110" s="113">
        <v>7807</v>
      </c>
      <c r="F110" s="39">
        <v>7402</v>
      </c>
      <c r="G110" s="128">
        <f t="shared" si="1"/>
        <v>94.81234789291662</v>
      </c>
    </row>
    <row r="111" spans="1:7" ht="12.75">
      <c r="A111" s="26"/>
      <c r="B111" s="209"/>
      <c r="C111" s="172">
        <v>4410</v>
      </c>
      <c r="D111" s="154" t="s">
        <v>14</v>
      </c>
      <c r="E111" s="110">
        <v>188</v>
      </c>
      <c r="F111" s="44">
        <v>188</v>
      </c>
      <c r="G111" s="125">
        <f t="shared" si="1"/>
        <v>100</v>
      </c>
    </row>
    <row r="112" spans="1:7" ht="12.75">
      <c r="A112" s="19"/>
      <c r="B112" s="180">
        <v>75095</v>
      </c>
      <c r="C112" s="180"/>
      <c r="D112" s="187" t="s">
        <v>35</v>
      </c>
      <c r="E112" s="106">
        <f>SUM(E113:E115)</f>
        <v>35000</v>
      </c>
      <c r="F112" s="108">
        <f>SUM(F113:F115)</f>
        <v>19470</v>
      </c>
      <c r="G112" s="128">
        <f t="shared" si="1"/>
        <v>55.628571428571426</v>
      </c>
    </row>
    <row r="113" spans="1:7" ht="14.25" customHeight="1">
      <c r="A113" s="210"/>
      <c r="B113" s="165"/>
      <c r="C113" s="188">
        <v>4170</v>
      </c>
      <c r="D113" s="189" t="s">
        <v>120</v>
      </c>
      <c r="E113" s="233">
        <v>4000</v>
      </c>
      <c r="F113" s="281">
        <v>1439</v>
      </c>
      <c r="G113" s="123">
        <f t="shared" si="1"/>
        <v>35.975</v>
      </c>
    </row>
    <row r="114" spans="1:7" ht="12.75">
      <c r="A114" s="26"/>
      <c r="B114" s="193"/>
      <c r="C114" s="188">
        <v>4210</v>
      </c>
      <c r="D114" s="189" t="s">
        <v>12</v>
      </c>
      <c r="E114" s="233">
        <v>6000</v>
      </c>
      <c r="F114" s="42">
        <v>1733</v>
      </c>
      <c r="G114" s="128">
        <f t="shared" si="1"/>
        <v>28.883333333333333</v>
      </c>
    </row>
    <row r="115" spans="1:7" ht="12.75">
      <c r="A115" s="26"/>
      <c r="B115" s="193"/>
      <c r="C115" s="188">
        <v>4300</v>
      </c>
      <c r="D115" s="189" t="s">
        <v>6</v>
      </c>
      <c r="E115" s="233">
        <v>25000</v>
      </c>
      <c r="F115" s="37">
        <v>16298</v>
      </c>
      <c r="G115" s="125">
        <f t="shared" si="1"/>
        <v>65.19200000000001</v>
      </c>
    </row>
    <row r="116" spans="1:7" ht="28.5">
      <c r="A116" s="98">
        <v>754</v>
      </c>
      <c r="B116" s="190"/>
      <c r="C116" s="190"/>
      <c r="D116" s="191" t="s">
        <v>36</v>
      </c>
      <c r="E116" s="293">
        <f>SUM(E117,E119,E143,E145)</f>
        <v>2529004</v>
      </c>
      <c r="F116" s="293">
        <f>SUM(F117,F119,F143,F145)</f>
        <v>1215429</v>
      </c>
      <c r="G116" s="294">
        <f t="shared" si="1"/>
        <v>48.05959183931698</v>
      </c>
    </row>
    <row r="117" spans="1:7" ht="12.75" customHeight="1">
      <c r="A117" s="212"/>
      <c r="B117" s="207">
        <v>75404</v>
      </c>
      <c r="C117" s="207"/>
      <c r="D117" s="213" t="s">
        <v>126</v>
      </c>
      <c r="E117" s="115">
        <v>100000</v>
      </c>
      <c r="F117" s="28">
        <v>0</v>
      </c>
      <c r="G117" s="54">
        <f t="shared" si="1"/>
        <v>0</v>
      </c>
    </row>
    <row r="118" spans="1:7" ht="24.75" customHeight="1">
      <c r="A118" s="212"/>
      <c r="B118" s="188"/>
      <c r="C118" s="83">
        <v>6170</v>
      </c>
      <c r="D118" s="196" t="s">
        <v>127</v>
      </c>
      <c r="E118" s="155">
        <v>100000</v>
      </c>
      <c r="F118" s="32">
        <v>0</v>
      </c>
      <c r="G118" s="55">
        <f t="shared" si="1"/>
        <v>0</v>
      </c>
    </row>
    <row r="119" spans="1:7" ht="12.75" customHeight="1">
      <c r="A119" s="165"/>
      <c r="B119" s="214">
        <v>75411</v>
      </c>
      <c r="C119" s="214"/>
      <c r="D119" s="215" t="s">
        <v>39</v>
      </c>
      <c r="E119" s="216">
        <f>SUM(E120:E142)</f>
        <v>2426204</v>
      </c>
      <c r="F119" s="216">
        <f>SUM(F120:F142)</f>
        <v>1212845</v>
      </c>
      <c r="G119" s="123">
        <f t="shared" si="1"/>
        <v>49.98940732106616</v>
      </c>
    </row>
    <row r="120" spans="1:7" ht="12.75" customHeight="1">
      <c r="A120" s="169"/>
      <c r="B120" s="217"/>
      <c r="C120" s="171">
        <v>3020</v>
      </c>
      <c r="D120" s="146" t="s">
        <v>128</v>
      </c>
      <c r="E120" s="109">
        <v>500</v>
      </c>
      <c r="F120" s="36">
        <v>35</v>
      </c>
      <c r="G120" s="124">
        <f t="shared" si="1"/>
        <v>7.000000000000001</v>
      </c>
    </row>
    <row r="121" spans="1:7" ht="25.5" customHeight="1">
      <c r="A121" s="205"/>
      <c r="B121" s="205"/>
      <c r="C121" s="79">
        <v>3070</v>
      </c>
      <c r="D121" s="150" t="s">
        <v>129</v>
      </c>
      <c r="E121" s="218">
        <v>190000</v>
      </c>
      <c r="F121" s="42">
        <v>77947</v>
      </c>
      <c r="G121" s="128">
        <f t="shared" si="1"/>
        <v>41.02473684210526</v>
      </c>
    </row>
    <row r="122" spans="1:7" ht="12.75" customHeight="1">
      <c r="A122" s="205"/>
      <c r="B122" s="205"/>
      <c r="C122" s="193">
        <v>4020</v>
      </c>
      <c r="D122" s="150" t="s">
        <v>29</v>
      </c>
      <c r="E122" s="113">
        <v>10212</v>
      </c>
      <c r="F122" s="42">
        <v>5060</v>
      </c>
      <c r="G122" s="128">
        <f t="shared" si="1"/>
        <v>49.549549549549546</v>
      </c>
    </row>
    <row r="123" spans="1:7" ht="12.75">
      <c r="A123" s="205"/>
      <c r="B123" s="205"/>
      <c r="C123" s="193">
        <v>4040</v>
      </c>
      <c r="D123" s="150" t="s">
        <v>9</v>
      </c>
      <c r="E123" s="113">
        <v>883</v>
      </c>
      <c r="F123" s="42">
        <v>883</v>
      </c>
      <c r="G123" s="128">
        <f t="shared" si="1"/>
        <v>100</v>
      </c>
    </row>
    <row r="124" spans="1:7" ht="24">
      <c r="A124" s="205"/>
      <c r="B124" s="205"/>
      <c r="C124" s="219">
        <v>4050</v>
      </c>
      <c r="D124" s="220" t="s">
        <v>76</v>
      </c>
      <c r="E124" s="113">
        <v>1621520</v>
      </c>
      <c r="F124" s="42">
        <v>749523</v>
      </c>
      <c r="G124" s="128">
        <f t="shared" si="1"/>
        <v>46.22348167151808</v>
      </c>
    </row>
    <row r="125" spans="1:7" ht="24">
      <c r="A125" s="205"/>
      <c r="B125" s="205"/>
      <c r="C125" s="79">
        <v>4070</v>
      </c>
      <c r="D125" s="220" t="s">
        <v>77</v>
      </c>
      <c r="E125" s="80">
        <v>125403</v>
      </c>
      <c r="F125" s="42">
        <v>121511</v>
      </c>
      <c r="G125" s="128">
        <f t="shared" si="1"/>
        <v>96.8964059870976</v>
      </c>
    </row>
    <row r="126" spans="1:7" ht="22.5" customHeight="1">
      <c r="A126" s="205"/>
      <c r="B126" s="205"/>
      <c r="C126" s="79">
        <v>4080</v>
      </c>
      <c r="D126" s="220" t="s">
        <v>37</v>
      </c>
      <c r="E126" s="80">
        <v>7258</v>
      </c>
      <c r="F126" s="42">
        <v>7258</v>
      </c>
      <c r="G126" s="128">
        <f t="shared" si="1"/>
        <v>100</v>
      </c>
    </row>
    <row r="127" spans="1:7" ht="12.75">
      <c r="A127" s="205"/>
      <c r="B127" s="205"/>
      <c r="C127" s="193">
        <v>4110</v>
      </c>
      <c r="D127" s="150" t="s">
        <v>10</v>
      </c>
      <c r="E127" s="113">
        <v>1911</v>
      </c>
      <c r="F127" s="42">
        <v>972</v>
      </c>
      <c r="G127" s="128">
        <f t="shared" si="1"/>
        <v>50.86342229199372</v>
      </c>
    </row>
    <row r="128" spans="1:7" ht="12.75">
      <c r="A128" s="205"/>
      <c r="B128" s="205"/>
      <c r="C128" s="193">
        <v>4120</v>
      </c>
      <c r="D128" s="150" t="s">
        <v>11</v>
      </c>
      <c r="E128" s="113">
        <v>272</v>
      </c>
      <c r="F128" s="42">
        <v>131</v>
      </c>
      <c r="G128" s="128">
        <f t="shared" si="1"/>
        <v>48.161764705882355</v>
      </c>
    </row>
    <row r="129" spans="1:7" ht="12.75">
      <c r="A129" s="205"/>
      <c r="B129" s="205"/>
      <c r="C129" s="193">
        <v>4170</v>
      </c>
      <c r="D129" s="150" t="s">
        <v>120</v>
      </c>
      <c r="E129" s="113">
        <v>6000</v>
      </c>
      <c r="F129" s="42">
        <v>1600</v>
      </c>
      <c r="G129" s="128">
        <f t="shared" si="1"/>
        <v>26.666666666666668</v>
      </c>
    </row>
    <row r="130" spans="1:7" ht="24">
      <c r="A130" s="205"/>
      <c r="B130" s="205"/>
      <c r="C130" s="79">
        <v>4180</v>
      </c>
      <c r="D130" s="150" t="s">
        <v>130</v>
      </c>
      <c r="E130" s="113">
        <v>109108</v>
      </c>
      <c r="F130" s="42">
        <v>109108</v>
      </c>
      <c r="G130" s="128">
        <f t="shared" si="1"/>
        <v>100</v>
      </c>
    </row>
    <row r="131" spans="1:7" ht="12.75">
      <c r="A131" s="205"/>
      <c r="B131" s="205"/>
      <c r="C131" s="193">
        <v>4210</v>
      </c>
      <c r="D131" s="150" t="s">
        <v>12</v>
      </c>
      <c r="E131" s="113">
        <v>99326</v>
      </c>
      <c r="F131" s="42">
        <v>54925</v>
      </c>
      <c r="G131" s="128">
        <f t="shared" si="1"/>
        <v>55.297706542093714</v>
      </c>
    </row>
    <row r="132" spans="1:7" ht="12.75">
      <c r="A132" s="205"/>
      <c r="B132" s="205"/>
      <c r="C132" s="193">
        <v>4230</v>
      </c>
      <c r="D132" s="150" t="s">
        <v>40</v>
      </c>
      <c r="E132" s="113">
        <v>1000</v>
      </c>
      <c r="F132" s="42">
        <v>154</v>
      </c>
      <c r="G132" s="128">
        <f t="shared" si="1"/>
        <v>15.4</v>
      </c>
    </row>
    <row r="133" spans="1:7" ht="12.75">
      <c r="A133" s="205"/>
      <c r="B133" s="205"/>
      <c r="C133" s="193">
        <v>4260</v>
      </c>
      <c r="D133" s="150" t="s">
        <v>13</v>
      </c>
      <c r="E133" s="113">
        <v>60000</v>
      </c>
      <c r="F133" s="42">
        <v>43198</v>
      </c>
      <c r="G133" s="128">
        <f t="shared" si="1"/>
        <v>71.99666666666667</v>
      </c>
    </row>
    <row r="134" spans="1:7" ht="12.75" customHeight="1">
      <c r="A134" s="205"/>
      <c r="B134" s="205"/>
      <c r="C134" s="193">
        <v>4270</v>
      </c>
      <c r="D134" s="150" t="s">
        <v>23</v>
      </c>
      <c r="E134" s="113">
        <v>119000</v>
      </c>
      <c r="F134" s="42">
        <v>2201</v>
      </c>
      <c r="G134" s="128">
        <f t="shared" si="1"/>
        <v>1.8495798319327732</v>
      </c>
    </row>
    <row r="135" spans="1:7" ht="12.75">
      <c r="A135" s="205"/>
      <c r="B135" s="205"/>
      <c r="C135" s="193">
        <v>4300</v>
      </c>
      <c r="D135" s="150" t="s">
        <v>6</v>
      </c>
      <c r="E135" s="113">
        <v>50650</v>
      </c>
      <c r="F135" s="42">
        <v>34338</v>
      </c>
      <c r="G135" s="128">
        <f t="shared" si="1"/>
        <v>67.79466929911155</v>
      </c>
    </row>
    <row r="136" spans="1:7" ht="12.75">
      <c r="A136" s="205"/>
      <c r="B136" s="205"/>
      <c r="C136" s="193">
        <v>4350</v>
      </c>
      <c r="D136" s="150" t="s">
        <v>125</v>
      </c>
      <c r="E136" s="113">
        <v>3000</v>
      </c>
      <c r="F136" s="42">
        <v>1630</v>
      </c>
      <c r="G136" s="128">
        <f t="shared" si="1"/>
        <v>54.333333333333336</v>
      </c>
    </row>
    <row r="137" spans="1:7" ht="12.75">
      <c r="A137" s="205"/>
      <c r="B137" s="205"/>
      <c r="C137" s="193">
        <v>4410</v>
      </c>
      <c r="D137" s="150" t="s">
        <v>14</v>
      </c>
      <c r="E137" s="113">
        <v>3000</v>
      </c>
      <c r="F137" s="42">
        <v>735</v>
      </c>
      <c r="G137" s="128">
        <f t="shared" si="1"/>
        <v>24.5</v>
      </c>
    </row>
    <row r="138" spans="1:7" ht="12.75">
      <c r="A138" s="205"/>
      <c r="B138" s="205"/>
      <c r="C138" s="193">
        <v>4430</v>
      </c>
      <c r="D138" s="150" t="s">
        <v>15</v>
      </c>
      <c r="E138" s="296">
        <v>2000</v>
      </c>
      <c r="F138" s="42">
        <v>475</v>
      </c>
      <c r="G138" s="128">
        <f t="shared" si="1"/>
        <v>23.75</v>
      </c>
    </row>
    <row r="139" spans="1:7" ht="12.75">
      <c r="A139" s="205"/>
      <c r="B139" s="205"/>
      <c r="C139" s="193">
        <v>4440</v>
      </c>
      <c r="D139" s="150" t="s">
        <v>16</v>
      </c>
      <c r="E139" s="296">
        <v>367</v>
      </c>
      <c r="F139" s="298">
        <v>367</v>
      </c>
      <c r="G139" s="129">
        <f t="shared" si="1"/>
        <v>100</v>
      </c>
    </row>
    <row r="140" spans="1:7" ht="12.75">
      <c r="A140" s="205"/>
      <c r="B140" s="205"/>
      <c r="C140" s="193">
        <v>4480</v>
      </c>
      <c r="D140" s="150" t="s">
        <v>17</v>
      </c>
      <c r="E140" s="296">
        <v>4000</v>
      </c>
      <c r="F140" s="42">
        <v>0</v>
      </c>
      <c r="G140" s="128">
        <f t="shared" si="1"/>
        <v>0</v>
      </c>
    </row>
    <row r="141" spans="1:7" ht="24">
      <c r="A141" s="205"/>
      <c r="B141" s="205"/>
      <c r="C141" s="79">
        <v>4500</v>
      </c>
      <c r="D141" s="150" t="s">
        <v>78</v>
      </c>
      <c r="E141" s="297">
        <v>794</v>
      </c>
      <c r="F141" s="299">
        <v>794</v>
      </c>
      <c r="G141" s="300">
        <f t="shared" si="1"/>
        <v>100</v>
      </c>
    </row>
    <row r="142" spans="1:7" ht="12.75" customHeight="1">
      <c r="A142" s="205"/>
      <c r="B142" s="209"/>
      <c r="C142" s="172">
        <v>6060</v>
      </c>
      <c r="D142" s="154" t="s">
        <v>88</v>
      </c>
      <c r="E142" s="279">
        <v>10000</v>
      </c>
      <c r="F142" s="37">
        <v>0</v>
      </c>
      <c r="G142" s="125">
        <f t="shared" si="1"/>
        <v>0</v>
      </c>
    </row>
    <row r="143" spans="1:7" ht="12.75" customHeight="1">
      <c r="A143" s="165"/>
      <c r="B143" s="207">
        <v>75414</v>
      </c>
      <c r="C143" s="202"/>
      <c r="D143" s="203" t="s">
        <v>79</v>
      </c>
      <c r="E143" s="111">
        <v>400</v>
      </c>
      <c r="F143" s="13">
        <v>300</v>
      </c>
      <c r="G143" s="126">
        <f t="shared" si="1"/>
        <v>75</v>
      </c>
    </row>
    <row r="144" spans="1:7" ht="12.75" customHeight="1">
      <c r="A144" s="193"/>
      <c r="B144" s="172"/>
      <c r="C144" s="172">
        <v>4300</v>
      </c>
      <c r="D144" s="196" t="s">
        <v>6</v>
      </c>
      <c r="E144" s="110">
        <v>400</v>
      </c>
      <c r="F144" s="289">
        <v>300</v>
      </c>
      <c r="G144" s="124">
        <f t="shared" si="1"/>
        <v>75</v>
      </c>
    </row>
    <row r="145" spans="1:7" ht="12.75" customHeight="1">
      <c r="A145" s="193"/>
      <c r="B145" s="180">
        <v>75495</v>
      </c>
      <c r="C145" s="180"/>
      <c r="D145" s="187" t="s">
        <v>35</v>
      </c>
      <c r="E145" s="106">
        <v>2400</v>
      </c>
      <c r="F145" s="301">
        <v>2284</v>
      </c>
      <c r="G145" s="55">
        <f t="shared" si="1"/>
        <v>95.16666666666667</v>
      </c>
    </row>
    <row r="146" spans="1:7" ht="12.75">
      <c r="A146" s="172"/>
      <c r="B146" s="184"/>
      <c r="C146" s="184">
        <v>4210</v>
      </c>
      <c r="D146" s="185" t="s">
        <v>12</v>
      </c>
      <c r="E146" s="107">
        <v>2400</v>
      </c>
      <c r="F146" s="47">
        <v>2284</v>
      </c>
      <c r="G146" s="125">
        <f t="shared" si="1"/>
        <v>95.16666666666667</v>
      </c>
    </row>
    <row r="147" spans="1:7" ht="14.25">
      <c r="A147" s="206">
        <v>757</v>
      </c>
      <c r="B147" s="190"/>
      <c r="C147" s="190"/>
      <c r="D147" s="191" t="s">
        <v>41</v>
      </c>
      <c r="E147" s="118">
        <f>SUM(E148,E151)</f>
        <v>68594</v>
      </c>
      <c r="F147" s="118">
        <f>SUM(F148,F151)</f>
        <v>14147</v>
      </c>
      <c r="G147" s="122">
        <f t="shared" si="1"/>
        <v>20.62425285010351</v>
      </c>
    </row>
    <row r="148" spans="1:7" ht="25.5">
      <c r="A148" s="222"/>
      <c r="B148" s="223">
        <v>75702</v>
      </c>
      <c r="C148" s="208"/>
      <c r="D148" s="224" t="s">
        <v>42</v>
      </c>
      <c r="E148" s="142">
        <f>SUM(E149:E150)</f>
        <v>52594</v>
      </c>
      <c r="F148" s="142">
        <f>SUM(F149:F150)</f>
        <v>14147</v>
      </c>
      <c r="G148" s="305">
        <f t="shared" si="1"/>
        <v>26.89850553295053</v>
      </c>
    </row>
    <row r="149" spans="1:7" ht="24">
      <c r="A149" s="165"/>
      <c r="B149" s="225"/>
      <c r="C149" s="72">
        <v>8070</v>
      </c>
      <c r="D149" s="146" t="s">
        <v>43</v>
      </c>
      <c r="E149" s="302">
        <v>42594</v>
      </c>
      <c r="F149" s="46">
        <v>14147</v>
      </c>
      <c r="G149" s="286">
        <f t="shared" si="1"/>
        <v>33.21359815936517</v>
      </c>
    </row>
    <row r="150" spans="1:7" ht="12.75">
      <c r="A150" s="165"/>
      <c r="B150" s="226"/>
      <c r="C150" s="83">
        <v>4300</v>
      </c>
      <c r="D150" s="154" t="s">
        <v>6</v>
      </c>
      <c r="E150" s="303">
        <v>10000</v>
      </c>
      <c r="F150" s="47">
        <v>0</v>
      </c>
      <c r="G150" s="125">
        <f t="shared" si="1"/>
        <v>0</v>
      </c>
    </row>
    <row r="151" spans="1:7" ht="38.25">
      <c r="A151" s="165"/>
      <c r="B151" s="227">
        <v>75704</v>
      </c>
      <c r="C151" s="227"/>
      <c r="D151" s="213" t="s">
        <v>131</v>
      </c>
      <c r="E151" s="228">
        <v>16000</v>
      </c>
      <c r="F151" s="47">
        <v>0</v>
      </c>
      <c r="G151" s="306">
        <f t="shared" si="1"/>
        <v>0</v>
      </c>
    </row>
    <row r="152" spans="1:7" ht="12.75">
      <c r="A152" s="183"/>
      <c r="B152" s="226"/>
      <c r="C152" s="229">
        <v>8020</v>
      </c>
      <c r="D152" s="230" t="s">
        <v>132</v>
      </c>
      <c r="E152" s="231">
        <v>16000</v>
      </c>
      <c r="F152" s="47">
        <v>0</v>
      </c>
      <c r="G152" s="125">
        <f t="shared" si="1"/>
        <v>0</v>
      </c>
    </row>
    <row r="153" spans="1:7" ht="14.25">
      <c r="A153" s="14">
        <v>801</v>
      </c>
      <c r="B153" s="8"/>
      <c r="C153" s="8"/>
      <c r="D153" s="9" t="s">
        <v>44</v>
      </c>
      <c r="E153" s="105">
        <f>SUM(E154,E167,E181,E196,E213,E225,E244,E255,E271,E278,E280,E284)</f>
        <v>11033040</v>
      </c>
      <c r="F153" s="105">
        <f>SUM(F154,F167,F181,F196,F213,F225,F244,F255,F271,F278,F280,F284)</f>
        <v>4939578</v>
      </c>
      <c r="G153" s="127">
        <f t="shared" si="1"/>
        <v>44.77077940440712</v>
      </c>
    </row>
    <row r="154" spans="1:7" ht="12.75">
      <c r="A154" s="10"/>
      <c r="B154" s="214">
        <v>80102</v>
      </c>
      <c r="C154" s="208"/>
      <c r="D154" s="141" t="s">
        <v>45</v>
      </c>
      <c r="E154" s="234">
        <f>SUM(E155:E166)</f>
        <v>449130</v>
      </c>
      <c r="F154" s="234">
        <f>SUM(F155:F166)</f>
        <v>211483</v>
      </c>
      <c r="G154" s="123">
        <f t="shared" si="1"/>
        <v>47.08725758689021</v>
      </c>
    </row>
    <row r="155" spans="1:7" ht="12.75" customHeight="1">
      <c r="A155" s="26"/>
      <c r="B155" s="217"/>
      <c r="C155" s="217">
        <v>3020</v>
      </c>
      <c r="D155" s="307" t="s">
        <v>121</v>
      </c>
      <c r="E155" s="237">
        <v>234</v>
      </c>
      <c r="F155" s="50">
        <v>0</v>
      </c>
      <c r="G155" s="124">
        <f t="shared" si="1"/>
        <v>0</v>
      </c>
    </row>
    <row r="156" spans="1:7" ht="12.75">
      <c r="A156" s="26"/>
      <c r="B156" s="205"/>
      <c r="C156" s="205">
        <v>4010</v>
      </c>
      <c r="D156" s="204" t="s">
        <v>8</v>
      </c>
      <c r="E156" s="112">
        <v>321492</v>
      </c>
      <c r="F156" s="39">
        <v>148781</v>
      </c>
      <c r="G156" s="128">
        <f aca="true" t="shared" si="2" ref="G156:G241">(F156/E156)*100</f>
        <v>46.27828997300089</v>
      </c>
    </row>
    <row r="157" spans="1:7" ht="12.75">
      <c r="A157" s="26"/>
      <c r="B157" s="205"/>
      <c r="C157" s="205">
        <v>4040</v>
      </c>
      <c r="D157" s="204" t="s">
        <v>9</v>
      </c>
      <c r="E157" s="112">
        <v>24852</v>
      </c>
      <c r="F157" s="39">
        <v>24851</v>
      </c>
      <c r="G157" s="128">
        <f t="shared" si="2"/>
        <v>99.99597617897956</v>
      </c>
    </row>
    <row r="158" spans="1:7" ht="12.75">
      <c r="A158" s="26"/>
      <c r="B158" s="205"/>
      <c r="C158" s="205">
        <v>4110</v>
      </c>
      <c r="D158" s="204" t="s">
        <v>10</v>
      </c>
      <c r="E158" s="112">
        <v>61406</v>
      </c>
      <c r="F158" s="39">
        <v>26910</v>
      </c>
      <c r="G158" s="128">
        <f t="shared" si="2"/>
        <v>43.823079177930495</v>
      </c>
    </row>
    <row r="159" spans="1:7" ht="12.75">
      <c r="A159" s="26"/>
      <c r="B159" s="205"/>
      <c r="C159" s="205">
        <v>4120</v>
      </c>
      <c r="D159" s="204" t="s">
        <v>11</v>
      </c>
      <c r="E159" s="112">
        <v>8486</v>
      </c>
      <c r="F159" s="39">
        <v>4132</v>
      </c>
      <c r="G159" s="128">
        <f t="shared" si="2"/>
        <v>48.69196323356116</v>
      </c>
    </row>
    <row r="160" spans="1:7" ht="12.75">
      <c r="A160" s="26"/>
      <c r="B160" s="205"/>
      <c r="C160" s="205">
        <v>4210</v>
      </c>
      <c r="D160" s="204" t="s">
        <v>12</v>
      </c>
      <c r="E160" s="112">
        <v>4395</v>
      </c>
      <c r="F160" s="39">
        <v>1422</v>
      </c>
      <c r="G160" s="128">
        <f t="shared" si="2"/>
        <v>32.35494880546075</v>
      </c>
    </row>
    <row r="161" spans="1:7" ht="12.75">
      <c r="A161" s="26"/>
      <c r="B161" s="205"/>
      <c r="C161" s="205">
        <v>4240</v>
      </c>
      <c r="D161" s="204" t="s">
        <v>133</v>
      </c>
      <c r="E161" s="112">
        <v>300</v>
      </c>
      <c r="F161" s="39">
        <v>193</v>
      </c>
      <c r="G161" s="128">
        <f t="shared" si="2"/>
        <v>64.33333333333333</v>
      </c>
    </row>
    <row r="162" spans="1:7" ht="12.75">
      <c r="A162" s="26"/>
      <c r="B162" s="205"/>
      <c r="C162" s="205">
        <v>4260</v>
      </c>
      <c r="D162" s="204" t="s">
        <v>13</v>
      </c>
      <c r="E162" s="112">
        <v>10956</v>
      </c>
      <c r="F162" s="39">
        <v>4121</v>
      </c>
      <c r="G162" s="128">
        <f t="shared" si="2"/>
        <v>37.61409273457466</v>
      </c>
    </row>
    <row r="163" spans="1:7" ht="12.75">
      <c r="A163" s="26"/>
      <c r="B163" s="205"/>
      <c r="C163" s="205">
        <v>4270</v>
      </c>
      <c r="D163" s="204" t="s">
        <v>23</v>
      </c>
      <c r="E163" s="112">
        <v>500</v>
      </c>
      <c r="F163" s="41">
        <v>0</v>
      </c>
      <c r="G163" s="128">
        <f t="shared" si="2"/>
        <v>0</v>
      </c>
    </row>
    <row r="164" spans="1:7" ht="12.75" customHeight="1">
      <c r="A164" s="26"/>
      <c r="B164" s="205"/>
      <c r="C164" s="205">
        <v>4300</v>
      </c>
      <c r="D164" s="204" t="s">
        <v>6</v>
      </c>
      <c r="E164" s="112">
        <v>1750</v>
      </c>
      <c r="F164" s="39">
        <v>1073</v>
      </c>
      <c r="G164" s="128">
        <f t="shared" si="2"/>
        <v>61.31428571428571</v>
      </c>
    </row>
    <row r="165" spans="1:7" ht="14.25" customHeight="1">
      <c r="A165" s="23"/>
      <c r="B165" s="205"/>
      <c r="C165" s="205">
        <v>4410</v>
      </c>
      <c r="D165" s="204" t="s">
        <v>14</v>
      </c>
      <c r="E165" s="192">
        <v>100</v>
      </c>
      <c r="F165" s="280">
        <v>0</v>
      </c>
      <c r="G165" s="129">
        <f t="shared" si="2"/>
        <v>0</v>
      </c>
    </row>
    <row r="166" spans="1:7" ht="12.75" customHeight="1">
      <c r="A166" s="10"/>
      <c r="B166" s="226"/>
      <c r="C166" s="209">
        <v>4440</v>
      </c>
      <c r="D166" s="196" t="s">
        <v>16</v>
      </c>
      <c r="E166" s="107">
        <v>14659</v>
      </c>
      <c r="F166" s="44">
        <v>0</v>
      </c>
      <c r="G166" s="125">
        <f t="shared" si="2"/>
        <v>0</v>
      </c>
    </row>
    <row r="167" spans="1:7" ht="12.75">
      <c r="A167" s="10" t="s">
        <v>47</v>
      </c>
      <c r="B167" s="165">
        <v>80111</v>
      </c>
      <c r="C167" s="167"/>
      <c r="D167" s="168" t="s">
        <v>46</v>
      </c>
      <c r="E167" s="108">
        <f>SUM(E168:E180)</f>
        <v>420761</v>
      </c>
      <c r="F167" s="216">
        <f>SUM(F168:F180)</f>
        <v>205539</v>
      </c>
      <c r="G167" s="123">
        <f t="shared" si="2"/>
        <v>48.849346778812674</v>
      </c>
    </row>
    <row r="168" spans="1:7" ht="12.75">
      <c r="A168" s="10"/>
      <c r="B168" s="217"/>
      <c r="C168" s="171">
        <v>3020</v>
      </c>
      <c r="D168" s="146" t="s">
        <v>121</v>
      </c>
      <c r="E168" s="278">
        <v>350</v>
      </c>
      <c r="F168" s="36">
        <v>0</v>
      </c>
      <c r="G168" s="124">
        <f t="shared" si="2"/>
        <v>0</v>
      </c>
    </row>
    <row r="169" spans="1:7" ht="12.75">
      <c r="A169" s="10"/>
      <c r="B169" s="205"/>
      <c r="C169" s="193">
        <v>4010</v>
      </c>
      <c r="D169" s="150" t="s">
        <v>8</v>
      </c>
      <c r="E169" s="296">
        <v>295504</v>
      </c>
      <c r="F169" s="42">
        <v>148704</v>
      </c>
      <c r="G169" s="128">
        <f t="shared" si="2"/>
        <v>50.322161459743356</v>
      </c>
    </row>
    <row r="170" spans="1:7" ht="12.75">
      <c r="A170" s="10"/>
      <c r="B170" s="205"/>
      <c r="C170" s="193">
        <v>4040</v>
      </c>
      <c r="D170" s="150" t="s">
        <v>9</v>
      </c>
      <c r="E170" s="296">
        <v>21818</v>
      </c>
      <c r="F170" s="42">
        <v>20146</v>
      </c>
      <c r="G170" s="128">
        <f t="shared" si="2"/>
        <v>92.33660280502338</v>
      </c>
    </row>
    <row r="171" spans="1:7" ht="12.75">
      <c r="A171" s="10"/>
      <c r="B171" s="205"/>
      <c r="C171" s="193">
        <v>4110</v>
      </c>
      <c r="D171" s="150" t="s">
        <v>10</v>
      </c>
      <c r="E171" s="296">
        <v>55699</v>
      </c>
      <c r="F171" s="42">
        <v>29220</v>
      </c>
      <c r="G171" s="128">
        <f t="shared" si="2"/>
        <v>52.46054686798686</v>
      </c>
    </row>
    <row r="172" spans="1:7" ht="12.75">
      <c r="A172" s="10"/>
      <c r="B172" s="205"/>
      <c r="C172" s="193">
        <v>4120</v>
      </c>
      <c r="D172" s="150" t="s">
        <v>11</v>
      </c>
      <c r="E172" s="296">
        <v>7774</v>
      </c>
      <c r="F172" s="42">
        <v>4078</v>
      </c>
      <c r="G172" s="128">
        <f t="shared" si="2"/>
        <v>52.45690764085413</v>
      </c>
    </row>
    <row r="173" spans="1:7" ht="12.75">
      <c r="A173" s="10"/>
      <c r="B173" s="205"/>
      <c r="C173" s="193">
        <v>4170</v>
      </c>
      <c r="D173" s="150" t="s">
        <v>120</v>
      </c>
      <c r="E173" s="296">
        <v>1000</v>
      </c>
      <c r="F173" s="42">
        <v>0</v>
      </c>
      <c r="G173" s="128">
        <f t="shared" si="2"/>
        <v>0</v>
      </c>
    </row>
    <row r="174" spans="1:7" ht="12.75">
      <c r="A174" s="10"/>
      <c r="B174" s="205"/>
      <c r="C174" s="193">
        <v>4210</v>
      </c>
      <c r="D174" s="150" t="s">
        <v>12</v>
      </c>
      <c r="E174" s="296">
        <v>4100</v>
      </c>
      <c r="F174" s="42">
        <v>973</v>
      </c>
      <c r="G174" s="128">
        <f t="shared" si="2"/>
        <v>23.73170731707317</v>
      </c>
    </row>
    <row r="175" spans="1:7" ht="12.75">
      <c r="A175" s="10"/>
      <c r="B175" s="205"/>
      <c r="C175" s="193">
        <v>4240</v>
      </c>
      <c r="D175" s="150" t="s">
        <v>133</v>
      </c>
      <c r="E175" s="296">
        <v>200</v>
      </c>
      <c r="F175" s="42">
        <v>118</v>
      </c>
      <c r="G175" s="128">
        <f t="shared" si="2"/>
        <v>59</v>
      </c>
    </row>
    <row r="176" spans="1:7" ht="12.75">
      <c r="A176" s="10"/>
      <c r="B176" s="205"/>
      <c r="C176" s="193">
        <v>4260</v>
      </c>
      <c r="D176" s="150" t="s">
        <v>13</v>
      </c>
      <c r="E176" s="296">
        <v>6850</v>
      </c>
      <c r="F176" s="42">
        <v>93</v>
      </c>
      <c r="G176" s="128">
        <f t="shared" si="2"/>
        <v>1.3576642335766422</v>
      </c>
    </row>
    <row r="177" spans="1:7" ht="12.75" customHeight="1">
      <c r="A177" s="10"/>
      <c r="B177" s="205"/>
      <c r="C177" s="193">
        <v>4300</v>
      </c>
      <c r="D177" s="150" t="s">
        <v>6</v>
      </c>
      <c r="E177" s="296">
        <v>5000</v>
      </c>
      <c r="F177" s="42">
        <v>1978</v>
      </c>
      <c r="G177" s="128">
        <f t="shared" si="2"/>
        <v>39.56</v>
      </c>
    </row>
    <row r="178" spans="1:7" ht="14.25" customHeight="1">
      <c r="A178" s="10"/>
      <c r="B178" s="205"/>
      <c r="C178" s="193">
        <v>4410</v>
      </c>
      <c r="D178" s="150" t="s">
        <v>14</v>
      </c>
      <c r="E178" s="296">
        <v>200</v>
      </c>
      <c r="F178" s="298">
        <v>65</v>
      </c>
      <c r="G178" s="129">
        <f t="shared" si="2"/>
        <v>32.5</v>
      </c>
    </row>
    <row r="179" spans="1:7" ht="12.75" customHeight="1">
      <c r="A179" s="10"/>
      <c r="B179" s="205"/>
      <c r="C179" s="193">
        <v>4430</v>
      </c>
      <c r="D179" s="150" t="s">
        <v>15</v>
      </c>
      <c r="E179" s="296">
        <v>1500</v>
      </c>
      <c r="F179" s="42">
        <v>164</v>
      </c>
      <c r="G179" s="128">
        <f t="shared" si="2"/>
        <v>10.933333333333334</v>
      </c>
    </row>
    <row r="180" spans="1:7" ht="12.75">
      <c r="A180" s="10"/>
      <c r="B180" s="209"/>
      <c r="C180" s="172">
        <v>4440</v>
      </c>
      <c r="D180" s="154" t="s">
        <v>16</v>
      </c>
      <c r="E180" s="279">
        <v>20766</v>
      </c>
      <c r="F180" s="37">
        <v>0</v>
      </c>
      <c r="G180" s="125">
        <f t="shared" si="2"/>
        <v>0</v>
      </c>
    </row>
    <row r="181" spans="1:7" ht="12.75" customHeight="1">
      <c r="A181" s="10"/>
      <c r="B181" s="183">
        <v>80114</v>
      </c>
      <c r="C181" s="180"/>
      <c r="D181" s="187" t="s">
        <v>134</v>
      </c>
      <c r="E181" s="106">
        <f>SUM(E182:E195)</f>
        <v>396677</v>
      </c>
      <c r="F181" s="108">
        <f>SUM(F182:F195)</f>
        <v>202738</v>
      </c>
      <c r="G181" s="124">
        <f t="shared" si="2"/>
        <v>51.10908875483076</v>
      </c>
    </row>
    <row r="182" spans="1:7" ht="12.75">
      <c r="A182" s="10"/>
      <c r="B182" s="193"/>
      <c r="C182" s="171">
        <v>3020</v>
      </c>
      <c r="D182" s="232" t="s">
        <v>121</v>
      </c>
      <c r="E182" s="278">
        <v>1000</v>
      </c>
      <c r="F182" s="36">
        <v>999</v>
      </c>
      <c r="G182" s="124">
        <f t="shared" si="2"/>
        <v>99.9</v>
      </c>
    </row>
    <row r="183" spans="1:7" ht="12.75">
      <c r="A183" s="10"/>
      <c r="B183" s="193"/>
      <c r="C183" s="193">
        <v>4010</v>
      </c>
      <c r="D183" s="189" t="s">
        <v>8</v>
      </c>
      <c r="E183" s="296">
        <v>264450</v>
      </c>
      <c r="F183" s="42">
        <v>130558</v>
      </c>
      <c r="G183" s="128">
        <f t="shared" si="2"/>
        <v>49.369635091699756</v>
      </c>
    </row>
    <row r="184" spans="1:7" ht="12.75">
      <c r="A184" s="10"/>
      <c r="B184" s="193"/>
      <c r="C184" s="193">
        <v>4040</v>
      </c>
      <c r="D184" s="189" t="s">
        <v>9</v>
      </c>
      <c r="E184" s="296">
        <v>20460</v>
      </c>
      <c r="F184" s="42">
        <v>19670</v>
      </c>
      <c r="G184" s="128">
        <f t="shared" si="2"/>
        <v>96.13880742913001</v>
      </c>
    </row>
    <row r="185" spans="1:7" ht="12.75">
      <c r="A185" s="10"/>
      <c r="B185" s="193"/>
      <c r="C185" s="193">
        <v>4110</v>
      </c>
      <c r="D185" s="189" t="s">
        <v>10</v>
      </c>
      <c r="E185" s="296">
        <v>50595</v>
      </c>
      <c r="F185" s="42">
        <v>26001</v>
      </c>
      <c r="G185" s="128">
        <f t="shared" si="2"/>
        <v>51.3904536021346</v>
      </c>
    </row>
    <row r="186" spans="1:7" ht="12.75">
      <c r="A186" s="10"/>
      <c r="B186" s="193"/>
      <c r="C186" s="193">
        <v>4120</v>
      </c>
      <c r="D186" s="189" t="s">
        <v>11</v>
      </c>
      <c r="E186" s="296">
        <v>6870</v>
      </c>
      <c r="F186" s="42">
        <v>3637</v>
      </c>
      <c r="G186" s="128">
        <f t="shared" si="2"/>
        <v>52.94032023289665</v>
      </c>
    </row>
    <row r="187" spans="1:7" ht="12.75">
      <c r="A187" s="10"/>
      <c r="B187" s="193"/>
      <c r="C187" s="193">
        <v>4170</v>
      </c>
      <c r="D187" s="189" t="s">
        <v>120</v>
      </c>
      <c r="E187" s="296">
        <v>4800</v>
      </c>
      <c r="F187" s="42">
        <v>2273</v>
      </c>
      <c r="G187" s="128">
        <f t="shared" si="2"/>
        <v>47.35416666666667</v>
      </c>
    </row>
    <row r="188" spans="1:7" ht="12.75">
      <c r="A188" s="10"/>
      <c r="B188" s="193"/>
      <c r="C188" s="193">
        <v>4210</v>
      </c>
      <c r="D188" s="189" t="s">
        <v>12</v>
      </c>
      <c r="E188" s="296">
        <v>11700</v>
      </c>
      <c r="F188" s="42">
        <v>4303</v>
      </c>
      <c r="G188" s="128">
        <f t="shared" si="2"/>
        <v>36.77777777777778</v>
      </c>
    </row>
    <row r="189" spans="1:7" ht="12.75" customHeight="1">
      <c r="A189" s="10"/>
      <c r="B189" s="193"/>
      <c r="C189" s="193">
        <v>4260</v>
      </c>
      <c r="D189" s="189" t="s">
        <v>13</v>
      </c>
      <c r="E189" s="296">
        <v>5895</v>
      </c>
      <c r="F189" s="42">
        <v>1959</v>
      </c>
      <c r="G189" s="128">
        <f t="shared" si="2"/>
        <v>33.23155216284987</v>
      </c>
    </row>
    <row r="190" spans="1:7" ht="12.75" customHeight="1">
      <c r="A190" s="10"/>
      <c r="B190" s="193"/>
      <c r="C190" s="193">
        <v>4270</v>
      </c>
      <c r="D190" s="189" t="s">
        <v>23</v>
      </c>
      <c r="E190" s="296">
        <v>5200</v>
      </c>
      <c r="F190" s="42">
        <v>2079</v>
      </c>
      <c r="G190" s="128">
        <f t="shared" si="2"/>
        <v>39.98076923076923</v>
      </c>
    </row>
    <row r="191" spans="1:7" ht="12.75" customHeight="1">
      <c r="A191" s="22"/>
      <c r="B191" s="193"/>
      <c r="C191" s="193">
        <v>4300</v>
      </c>
      <c r="D191" s="189" t="s">
        <v>6</v>
      </c>
      <c r="E191" s="296">
        <v>15810</v>
      </c>
      <c r="F191" s="298">
        <v>9983</v>
      </c>
      <c r="G191" s="129">
        <f t="shared" si="2"/>
        <v>63.143580012650226</v>
      </c>
    </row>
    <row r="192" spans="1:7" ht="12.75" customHeight="1">
      <c r="A192" s="10"/>
      <c r="B192" s="193"/>
      <c r="C192" s="193">
        <v>4350</v>
      </c>
      <c r="D192" s="189" t="s">
        <v>125</v>
      </c>
      <c r="E192" s="296">
        <v>1632</v>
      </c>
      <c r="F192" s="42">
        <v>746</v>
      </c>
      <c r="G192" s="128">
        <f t="shared" si="2"/>
        <v>45.71078431372549</v>
      </c>
    </row>
    <row r="193" spans="1:7" ht="12.75">
      <c r="A193" s="10"/>
      <c r="B193" s="193"/>
      <c r="C193" s="193">
        <v>4410</v>
      </c>
      <c r="D193" s="189" t="s">
        <v>14</v>
      </c>
      <c r="E193" s="296">
        <v>500</v>
      </c>
      <c r="F193" s="42">
        <v>267</v>
      </c>
      <c r="G193" s="128">
        <f t="shared" si="2"/>
        <v>53.400000000000006</v>
      </c>
    </row>
    <row r="194" spans="1:7" ht="12.75">
      <c r="A194" s="10"/>
      <c r="B194" s="193"/>
      <c r="C194" s="193">
        <v>4430</v>
      </c>
      <c r="D194" s="189" t="s">
        <v>15</v>
      </c>
      <c r="E194" s="296">
        <v>600</v>
      </c>
      <c r="F194" s="42">
        <v>263</v>
      </c>
      <c r="G194" s="128">
        <f t="shared" si="2"/>
        <v>43.833333333333336</v>
      </c>
    </row>
    <row r="195" spans="1:7" ht="12.75">
      <c r="A195" s="10"/>
      <c r="B195" s="172"/>
      <c r="C195" s="172">
        <v>4440</v>
      </c>
      <c r="D195" s="196" t="s">
        <v>16</v>
      </c>
      <c r="E195" s="279">
        <v>7165</v>
      </c>
      <c r="F195" s="37">
        <v>0</v>
      </c>
      <c r="G195" s="125">
        <f t="shared" si="2"/>
        <v>0</v>
      </c>
    </row>
    <row r="196" spans="1:7" ht="12.75">
      <c r="A196" s="10"/>
      <c r="B196" s="208">
        <v>80120</v>
      </c>
      <c r="C196" s="208"/>
      <c r="D196" s="141" t="s">
        <v>48</v>
      </c>
      <c r="E196" s="234">
        <f>SUM(E197:E212)</f>
        <v>3146502</v>
      </c>
      <c r="F196" s="216">
        <f>SUM(F197:F212)</f>
        <v>1329433</v>
      </c>
      <c r="G196" s="123">
        <f t="shared" si="2"/>
        <v>42.2511411084436</v>
      </c>
    </row>
    <row r="197" spans="1:7" ht="12.75">
      <c r="A197" s="18"/>
      <c r="B197" s="217"/>
      <c r="C197" s="171">
        <v>3020</v>
      </c>
      <c r="D197" s="146" t="s">
        <v>121</v>
      </c>
      <c r="E197" s="109">
        <v>30269</v>
      </c>
      <c r="F197" s="50">
        <v>13146</v>
      </c>
      <c r="G197" s="124">
        <f t="shared" si="2"/>
        <v>43.43057253295451</v>
      </c>
    </row>
    <row r="198" spans="1:7" ht="12.75">
      <c r="A198" s="24"/>
      <c r="B198" s="209"/>
      <c r="C198" s="172">
        <v>4010</v>
      </c>
      <c r="D198" s="154" t="s">
        <v>8</v>
      </c>
      <c r="E198" s="110">
        <v>1740008</v>
      </c>
      <c r="F198" s="44">
        <v>843738</v>
      </c>
      <c r="G198" s="125">
        <f t="shared" si="2"/>
        <v>48.490466710497884</v>
      </c>
    </row>
    <row r="199" spans="1:7" ht="12.75">
      <c r="A199" s="18"/>
      <c r="B199" s="205"/>
      <c r="C199" s="193">
        <v>4040</v>
      </c>
      <c r="D199" s="150" t="s">
        <v>9</v>
      </c>
      <c r="E199" s="113">
        <v>142878</v>
      </c>
      <c r="F199" s="39">
        <v>141346</v>
      </c>
      <c r="G199" s="128">
        <f t="shared" si="2"/>
        <v>98.92775654754405</v>
      </c>
    </row>
    <row r="200" spans="1:7" ht="12.75">
      <c r="A200" s="18"/>
      <c r="B200" s="205"/>
      <c r="C200" s="193">
        <v>4110</v>
      </c>
      <c r="D200" s="150" t="s">
        <v>10</v>
      </c>
      <c r="E200" s="113">
        <v>338600</v>
      </c>
      <c r="F200" s="39">
        <v>172749</v>
      </c>
      <c r="G200" s="128">
        <f t="shared" si="2"/>
        <v>51.01860602480804</v>
      </c>
    </row>
    <row r="201" spans="1:7" ht="12.75">
      <c r="A201" s="18"/>
      <c r="B201" s="205"/>
      <c r="C201" s="193">
        <v>4120</v>
      </c>
      <c r="D201" s="150" t="s">
        <v>11</v>
      </c>
      <c r="E201" s="113">
        <v>46603</v>
      </c>
      <c r="F201" s="39">
        <v>23835</v>
      </c>
      <c r="G201" s="128">
        <f t="shared" si="2"/>
        <v>51.14477608737636</v>
      </c>
    </row>
    <row r="202" spans="1:7" ht="12.75">
      <c r="A202" s="18"/>
      <c r="B202" s="205"/>
      <c r="C202" s="193">
        <v>4210</v>
      </c>
      <c r="D202" s="150" t="s">
        <v>12</v>
      </c>
      <c r="E202" s="113">
        <v>177300</v>
      </c>
      <c r="F202" s="39">
        <v>79680</v>
      </c>
      <c r="G202" s="128">
        <f t="shared" si="2"/>
        <v>44.94077834179357</v>
      </c>
    </row>
    <row r="203" spans="1:7" ht="12.75">
      <c r="A203" s="18"/>
      <c r="B203" s="205"/>
      <c r="C203" s="193">
        <v>4240</v>
      </c>
      <c r="D203" s="150" t="s">
        <v>133</v>
      </c>
      <c r="E203" s="113">
        <v>1700</v>
      </c>
      <c r="F203" s="39">
        <v>900</v>
      </c>
      <c r="G203" s="128">
        <f t="shared" si="2"/>
        <v>52.94117647058824</v>
      </c>
    </row>
    <row r="204" spans="1:7" ht="12.75">
      <c r="A204" s="18"/>
      <c r="B204" s="205"/>
      <c r="C204" s="193">
        <v>4260</v>
      </c>
      <c r="D204" s="150" t="s">
        <v>13</v>
      </c>
      <c r="E204" s="113">
        <v>22440</v>
      </c>
      <c r="F204" s="39">
        <v>9929</v>
      </c>
      <c r="G204" s="128">
        <f t="shared" si="2"/>
        <v>44.24688057040998</v>
      </c>
    </row>
    <row r="205" spans="1:7" ht="12.75">
      <c r="A205" s="18"/>
      <c r="B205" s="205"/>
      <c r="C205" s="193">
        <v>4270</v>
      </c>
      <c r="D205" s="150" t="s">
        <v>23</v>
      </c>
      <c r="E205" s="113">
        <v>18500</v>
      </c>
      <c r="F205" s="39">
        <v>0</v>
      </c>
      <c r="G205" s="128">
        <f t="shared" si="2"/>
        <v>0</v>
      </c>
    </row>
    <row r="206" spans="1:7" ht="12.75">
      <c r="A206" s="18"/>
      <c r="B206" s="205"/>
      <c r="C206" s="193">
        <v>4300</v>
      </c>
      <c r="D206" s="150" t="s">
        <v>6</v>
      </c>
      <c r="E206" s="113">
        <v>40481</v>
      </c>
      <c r="F206" s="39">
        <v>20930</v>
      </c>
      <c r="G206" s="128">
        <f t="shared" si="2"/>
        <v>51.70326819989624</v>
      </c>
    </row>
    <row r="207" spans="1:7" ht="12.75">
      <c r="A207" s="18"/>
      <c r="B207" s="205"/>
      <c r="C207" s="193">
        <v>4350</v>
      </c>
      <c r="D207" s="150" t="s">
        <v>125</v>
      </c>
      <c r="E207" s="113">
        <v>2460</v>
      </c>
      <c r="F207" s="39">
        <v>1434</v>
      </c>
      <c r="G207" s="128">
        <f t="shared" si="2"/>
        <v>58.292682926829265</v>
      </c>
    </row>
    <row r="208" spans="1:7" ht="12.75">
      <c r="A208" s="18"/>
      <c r="B208" s="205"/>
      <c r="C208" s="193">
        <v>4410</v>
      </c>
      <c r="D208" s="150" t="s">
        <v>14</v>
      </c>
      <c r="E208" s="113">
        <v>1700</v>
      </c>
      <c r="F208" s="39">
        <v>824</v>
      </c>
      <c r="G208" s="128">
        <f t="shared" si="2"/>
        <v>48.470588235294116</v>
      </c>
    </row>
    <row r="209" spans="1:7" ht="12.75">
      <c r="A209" s="18"/>
      <c r="B209" s="205"/>
      <c r="C209" s="193">
        <v>4430</v>
      </c>
      <c r="D209" s="150" t="s">
        <v>15</v>
      </c>
      <c r="E209" s="113">
        <v>3500</v>
      </c>
      <c r="F209" s="39">
        <v>906</v>
      </c>
      <c r="G209" s="128">
        <f t="shared" si="2"/>
        <v>25.885714285714283</v>
      </c>
    </row>
    <row r="210" spans="1:7" ht="12.75">
      <c r="A210" s="18"/>
      <c r="B210" s="205"/>
      <c r="C210" s="193">
        <v>4440</v>
      </c>
      <c r="D210" s="150" t="s">
        <v>16</v>
      </c>
      <c r="E210" s="113">
        <v>107375</v>
      </c>
      <c r="F210" s="39">
        <v>20000</v>
      </c>
      <c r="G210" s="128">
        <f t="shared" si="2"/>
        <v>18.62630966239814</v>
      </c>
    </row>
    <row r="211" spans="1:7" ht="12.75">
      <c r="A211" s="18"/>
      <c r="B211" s="205"/>
      <c r="C211" s="193">
        <v>4580</v>
      </c>
      <c r="D211" s="150" t="s">
        <v>93</v>
      </c>
      <c r="E211" s="113">
        <v>17</v>
      </c>
      <c r="F211" s="39">
        <v>16</v>
      </c>
      <c r="G211" s="128">
        <f t="shared" si="2"/>
        <v>94.11764705882352</v>
      </c>
    </row>
    <row r="212" spans="1:7" ht="12.75">
      <c r="A212" s="18"/>
      <c r="B212" s="209"/>
      <c r="C212" s="172">
        <v>6050</v>
      </c>
      <c r="D212" s="154" t="s">
        <v>73</v>
      </c>
      <c r="E212" s="110">
        <v>472671</v>
      </c>
      <c r="F212" s="44">
        <v>0</v>
      </c>
      <c r="G212" s="125">
        <f t="shared" si="2"/>
        <v>0</v>
      </c>
    </row>
    <row r="213" spans="1:7" ht="12.75">
      <c r="A213" s="10"/>
      <c r="B213" s="245">
        <v>80123</v>
      </c>
      <c r="C213" s="183"/>
      <c r="D213" s="187" t="s">
        <v>92</v>
      </c>
      <c r="E213" s="106">
        <f>SUM(E214:E224)</f>
        <v>969821</v>
      </c>
      <c r="F213" s="108">
        <f>SUM(F214:F224)</f>
        <v>371108</v>
      </c>
      <c r="G213" s="282">
        <f t="shared" si="2"/>
        <v>38.265618088286395</v>
      </c>
    </row>
    <row r="214" spans="1:7" ht="24">
      <c r="A214" s="10"/>
      <c r="B214" s="171"/>
      <c r="C214" s="72">
        <v>2540</v>
      </c>
      <c r="D214" s="232" t="s">
        <v>135</v>
      </c>
      <c r="E214" s="302">
        <v>68855</v>
      </c>
      <c r="F214" s="46">
        <v>28223</v>
      </c>
      <c r="G214" s="286">
        <f t="shared" si="2"/>
        <v>40.989034928472876</v>
      </c>
    </row>
    <row r="215" spans="1:7" ht="12.75">
      <c r="A215" s="10"/>
      <c r="B215" s="193"/>
      <c r="C215" s="193">
        <v>3020</v>
      </c>
      <c r="D215" s="189" t="s">
        <v>121</v>
      </c>
      <c r="E215" s="296">
        <v>19555</v>
      </c>
      <c r="F215" s="42">
        <v>8308</v>
      </c>
      <c r="G215" s="128">
        <f t="shared" si="2"/>
        <v>42.48529787778062</v>
      </c>
    </row>
    <row r="216" spans="1:7" ht="13.5" customHeight="1">
      <c r="A216" s="10"/>
      <c r="B216" s="193"/>
      <c r="C216" s="193">
        <v>4010</v>
      </c>
      <c r="D216" s="150" t="s">
        <v>8</v>
      </c>
      <c r="E216" s="296">
        <v>615492</v>
      </c>
      <c r="F216" s="42">
        <v>264238</v>
      </c>
      <c r="G216" s="128">
        <f t="shared" si="2"/>
        <v>42.93118350847777</v>
      </c>
    </row>
    <row r="217" spans="1:7" ht="12.75">
      <c r="A217" s="10"/>
      <c r="B217" s="193"/>
      <c r="C217" s="195">
        <v>4110</v>
      </c>
      <c r="D217" s="235" t="s">
        <v>10</v>
      </c>
      <c r="E217" s="296">
        <v>110739</v>
      </c>
      <c r="F217" s="298">
        <v>36350</v>
      </c>
      <c r="G217" s="129">
        <f t="shared" si="2"/>
        <v>32.82493069289049</v>
      </c>
    </row>
    <row r="218" spans="1:7" ht="12.75">
      <c r="A218" s="10"/>
      <c r="B218" s="193"/>
      <c r="C218" s="195">
        <v>4120</v>
      </c>
      <c r="D218" s="235" t="s">
        <v>11</v>
      </c>
      <c r="E218" s="296">
        <v>15519</v>
      </c>
      <c r="F218" s="298">
        <v>5657</v>
      </c>
      <c r="G218" s="128">
        <f t="shared" si="2"/>
        <v>36.4520909852439</v>
      </c>
    </row>
    <row r="219" spans="1:7" ht="12.75">
      <c r="A219" s="10"/>
      <c r="B219" s="193"/>
      <c r="C219" s="195">
        <v>4210</v>
      </c>
      <c r="D219" s="235" t="s">
        <v>12</v>
      </c>
      <c r="E219" s="296">
        <v>82000</v>
      </c>
      <c r="F219" s="298">
        <v>23353</v>
      </c>
      <c r="G219" s="128">
        <f t="shared" si="2"/>
        <v>28.479268292682924</v>
      </c>
    </row>
    <row r="220" spans="1:7" ht="12.75">
      <c r="A220" s="10"/>
      <c r="B220" s="193"/>
      <c r="C220" s="193">
        <v>4240</v>
      </c>
      <c r="D220" s="204" t="s">
        <v>133</v>
      </c>
      <c r="E220" s="296">
        <v>500</v>
      </c>
      <c r="F220" s="298">
        <v>0</v>
      </c>
      <c r="G220" s="128">
        <f t="shared" si="2"/>
        <v>0</v>
      </c>
    </row>
    <row r="221" spans="1:7" ht="12.75">
      <c r="A221" s="10"/>
      <c r="B221" s="193"/>
      <c r="C221" s="195">
        <v>4260</v>
      </c>
      <c r="D221" s="235" t="s">
        <v>13</v>
      </c>
      <c r="E221" s="296">
        <v>6000</v>
      </c>
      <c r="F221" s="298">
        <v>3997</v>
      </c>
      <c r="G221" s="128">
        <f t="shared" si="2"/>
        <v>66.61666666666667</v>
      </c>
    </row>
    <row r="222" spans="1:7" ht="12.75">
      <c r="A222" s="10"/>
      <c r="B222" s="193"/>
      <c r="C222" s="195">
        <v>4300</v>
      </c>
      <c r="D222" s="235" t="s">
        <v>6</v>
      </c>
      <c r="E222" s="296">
        <v>4780</v>
      </c>
      <c r="F222" s="298">
        <v>689</v>
      </c>
      <c r="G222" s="128">
        <f t="shared" si="2"/>
        <v>14.414225941422595</v>
      </c>
    </row>
    <row r="223" spans="1:7" ht="12.75">
      <c r="A223" s="10"/>
      <c r="B223" s="193"/>
      <c r="C223" s="195">
        <v>4410</v>
      </c>
      <c r="D223" s="235" t="s">
        <v>14</v>
      </c>
      <c r="E223" s="296">
        <v>700</v>
      </c>
      <c r="F223" s="298">
        <v>293</v>
      </c>
      <c r="G223" s="128">
        <f t="shared" si="2"/>
        <v>41.85714285714286</v>
      </c>
    </row>
    <row r="224" spans="1:7" ht="12.75">
      <c r="A224" s="10"/>
      <c r="B224" s="172"/>
      <c r="C224" s="226">
        <v>4440</v>
      </c>
      <c r="D224" s="236" t="s">
        <v>16</v>
      </c>
      <c r="E224" s="279">
        <v>45681</v>
      </c>
      <c r="F224" s="308">
        <v>0</v>
      </c>
      <c r="G224" s="125">
        <f t="shared" si="2"/>
        <v>0</v>
      </c>
    </row>
    <row r="225" spans="1:7" ht="12.75" customHeight="1">
      <c r="A225" s="23"/>
      <c r="B225" s="207">
        <v>80130</v>
      </c>
      <c r="C225" s="202"/>
      <c r="D225" s="203" t="s">
        <v>49</v>
      </c>
      <c r="E225" s="111">
        <f>SUM(E226:E243)</f>
        <v>4529385</v>
      </c>
      <c r="F225" s="234">
        <f>SUM(F226:F243)</f>
        <v>2231730</v>
      </c>
      <c r="G225" s="129">
        <f t="shared" si="2"/>
        <v>49.272252193178545</v>
      </c>
    </row>
    <row r="226" spans="1:7" ht="12.75" customHeight="1">
      <c r="A226" s="18"/>
      <c r="B226" s="193"/>
      <c r="C226" s="188">
        <v>3020</v>
      </c>
      <c r="D226" s="189" t="s">
        <v>121</v>
      </c>
      <c r="E226" s="233">
        <v>86387</v>
      </c>
      <c r="F226" s="51">
        <v>42364</v>
      </c>
      <c r="G226" s="124">
        <f t="shared" si="2"/>
        <v>49.03978607892391</v>
      </c>
    </row>
    <row r="227" spans="1:7" ht="12.75">
      <c r="A227" s="18"/>
      <c r="B227" s="193"/>
      <c r="C227" s="193">
        <v>4010</v>
      </c>
      <c r="D227" s="204" t="s">
        <v>8</v>
      </c>
      <c r="E227" s="296">
        <v>2517494</v>
      </c>
      <c r="F227" s="52">
        <v>1204766</v>
      </c>
      <c r="G227" s="128">
        <f t="shared" si="2"/>
        <v>47.85576450231858</v>
      </c>
    </row>
    <row r="228" spans="1:7" ht="12.75">
      <c r="A228" s="18"/>
      <c r="B228" s="193"/>
      <c r="C228" s="188">
        <v>4040</v>
      </c>
      <c r="D228" s="189" t="s">
        <v>9</v>
      </c>
      <c r="E228" s="233">
        <v>241454</v>
      </c>
      <c r="F228" s="52">
        <v>236229</v>
      </c>
      <c r="G228" s="128">
        <f t="shared" si="2"/>
        <v>97.83602673801221</v>
      </c>
    </row>
    <row r="229" spans="1:7" ht="12.75">
      <c r="A229" s="18"/>
      <c r="B229" s="193"/>
      <c r="C229" s="188">
        <v>4110</v>
      </c>
      <c r="D229" s="189" t="s">
        <v>10</v>
      </c>
      <c r="E229" s="233">
        <v>496552</v>
      </c>
      <c r="F229" s="52">
        <v>262647</v>
      </c>
      <c r="G229" s="128">
        <f t="shared" si="2"/>
        <v>52.89415811435661</v>
      </c>
    </row>
    <row r="230" spans="1:7" ht="12.75">
      <c r="A230" s="18"/>
      <c r="B230" s="193"/>
      <c r="C230" s="188">
        <v>4120</v>
      </c>
      <c r="D230" s="189" t="s">
        <v>11</v>
      </c>
      <c r="E230" s="233">
        <v>69131</v>
      </c>
      <c r="F230" s="52">
        <v>36837</v>
      </c>
      <c r="G230" s="128">
        <f t="shared" si="2"/>
        <v>53.28579074510712</v>
      </c>
    </row>
    <row r="231" spans="1:7" ht="12.75">
      <c r="A231" s="238"/>
      <c r="B231" s="193"/>
      <c r="C231" s="188">
        <v>4170</v>
      </c>
      <c r="D231" s="189" t="s">
        <v>120</v>
      </c>
      <c r="E231" s="233">
        <v>8080</v>
      </c>
      <c r="F231" s="52">
        <v>3581</v>
      </c>
      <c r="G231" s="128">
        <f t="shared" si="2"/>
        <v>44.31930693069307</v>
      </c>
    </row>
    <row r="232" spans="1:7" ht="12.75">
      <c r="A232" s="18"/>
      <c r="B232" s="193"/>
      <c r="C232" s="193">
        <v>4210</v>
      </c>
      <c r="D232" s="204" t="s">
        <v>12</v>
      </c>
      <c r="E232" s="233">
        <v>449891</v>
      </c>
      <c r="F232" s="52">
        <v>339223</v>
      </c>
      <c r="G232" s="128">
        <f t="shared" si="2"/>
        <v>75.40115272365972</v>
      </c>
    </row>
    <row r="233" spans="1:7" ht="12.75">
      <c r="A233" s="18"/>
      <c r="B233" s="193"/>
      <c r="C233" s="193">
        <v>4240</v>
      </c>
      <c r="D233" s="189" t="s">
        <v>133</v>
      </c>
      <c r="E233" s="233">
        <v>2000</v>
      </c>
      <c r="F233" s="52">
        <v>0</v>
      </c>
      <c r="G233" s="128">
        <f t="shared" si="2"/>
        <v>0</v>
      </c>
    </row>
    <row r="234" spans="1:7" ht="12.75">
      <c r="A234" s="18"/>
      <c r="B234" s="193"/>
      <c r="C234" s="193">
        <v>4260</v>
      </c>
      <c r="D234" s="189" t="s">
        <v>13</v>
      </c>
      <c r="E234" s="233">
        <v>65000</v>
      </c>
      <c r="F234" s="52">
        <v>33160</v>
      </c>
      <c r="G234" s="128">
        <f t="shared" si="2"/>
        <v>51.01538461538462</v>
      </c>
    </row>
    <row r="235" spans="1:7" ht="12.75">
      <c r="A235" s="18"/>
      <c r="B235" s="193"/>
      <c r="C235" s="193">
        <v>4270</v>
      </c>
      <c r="D235" s="204" t="s">
        <v>23</v>
      </c>
      <c r="E235" s="233">
        <v>56022</v>
      </c>
      <c r="F235" s="52">
        <v>14598</v>
      </c>
      <c r="G235" s="128">
        <f t="shared" si="2"/>
        <v>26.05762022062761</v>
      </c>
    </row>
    <row r="236" spans="1:7" ht="12.75">
      <c r="A236" s="18"/>
      <c r="B236" s="193"/>
      <c r="C236" s="193">
        <v>4300</v>
      </c>
      <c r="D236" s="204" t="s">
        <v>6</v>
      </c>
      <c r="E236" s="296">
        <v>81850</v>
      </c>
      <c r="F236" s="52">
        <v>47372</v>
      </c>
      <c r="G236" s="128">
        <f t="shared" si="2"/>
        <v>57.87660354306659</v>
      </c>
    </row>
    <row r="237" spans="1:7" ht="12.75" customHeight="1">
      <c r="A237" s="18"/>
      <c r="B237" s="193"/>
      <c r="C237" s="193">
        <v>4350</v>
      </c>
      <c r="D237" s="204" t="s">
        <v>125</v>
      </c>
      <c r="E237" s="296">
        <v>8480</v>
      </c>
      <c r="F237" s="52">
        <v>2568</v>
      </c>
      <c r="G237" s="128">
        <f t="shared" si="2"/>
        <v>30.283018867924525</v>
      </c>
    </row>
    <row r="238" spans="1:7" ht="12.75">
      <c r="A238" s="18"/>
      <c r="B238" s="193"/>
      <c r="C238" s="193">
        <v>4410</v>
      </c>
      <c r="D238" s="204" t="s">
        <v>14</v>
      </c>
      <c r="E238" s="296">
        <v>3700</v>
      </c>
      <c r="F238" s="52">
        <v>1919</v>
      </c>
      <c r="G238" s="128">
        <f t="shared" si="2"/>
        <v>51.86486486486487</v>
      </c>
    </row>
    <row r="239" spans="1:7" ht="12.75">
      <c r="A239" s="18"/>
      <c r="B239" s="193"/>
      <c r="C239" s="188">
        <v>4430</v>
      </c>
      <c r="D239" s="189" t="s">
        <v>15</v>
      </c>
      <c r="E239" s="233">
        <v>9531</v>
      </c>
      <c r="F239" s="52">
        <v>6262</v>
      </c>
      <c r="G239" s="128">
        <f t="shared" si="2"/>
        <v>65.70139544643794</v>
      </c>
    </row>
    <row r="240" spans="1:7" ht="12.75" customHeight="1">
      <c r="A240" s="18"/>
      <c r="B240" s="205"/>
      <c r="C240" s="193">
        <v>4440</v>
      </c>
      <c r="D240" s="204" t="s">
        <v>16</v>
      </c>
      <c r="E240" s="233">
        <v>134433</v>
      </c>
      <c r="F240" s="52">
        <v>0</v>
      </c>
      <c r="G240" s="128">
        <f t="shared" si="2"/>
        <v>0</v>
      </c>
    </row>
    <row r="241" spans="1:7" ht="12.75" customHeight="1">
      <c r="A241" s="23"/>
      <c r="B241" s="193"/>
      <c r="C241" s="188">
        <v>4480</v>
      </c>
      <c r="D241" s="189" t="s">
        <v>17</v>
      </c>
      <c r="E241" s="233">
        <v>80</v>
      </c>
      <c r="F241" s="298">
        <v>56</v>
      </c>
      <c r="G241" s="129">
        <f t="shared" si="2"/>
        <v>70</v>
      </c>
    </row>
    <row r="242" spans="1:7" ht="12.75">
      <c r="A242" s="10"/>
      <c r="B242" s="188"/>
      <c r="C242" s="188">
        <v>4580</v>
      </c>
      <c r="D242" s="189" t="s">
        <v>93</v>
      </c>
      <c r="E242" s="233">
        <v>150</v>
      </c>
      <c r="F242" s="42">
        <v>148</v>
      </c>
      <c r="G242" s="128">
        <f aca="true" t="shared" si="3" ref="G242:G336">(F242/E242)*100</f>
        <v>98.66666666666667</v>
      </c>
    </row>
    <row r="243" spans="1:7" ht="12.75">
      <c r="A243" s="18"/>
      <c r="B243" s="193"/>
      <c r="C243" s="188">
        <v>6050</v>
      </c>
      <c r="D243" s="189" t="s">
        <v>73</v>
      </c>
      <c r="E243" s="233">
        <v>299150</v>
      </c>
      <c r="F243" s="37">
        <v>0</v>
      </c>
      <c r="G243" s="125">
        <f t="shared" si="3"/>
        <v>0</v>
      </c>
    </row>
    <row r="244" spans="1:7" ht="12.75">
      <c r="A244" s="18"/>
      <c r="B244" s="207">
        <v>80134</v>
      </c>
      <c r="C244" s="202"/>
      <c r="D244" s="203" t="s">
        <v>50</v>
      </c>
      <c r="E244" s="111">
        <f>SUM(E245:E254)</f>
        <v>297802</v>
      </c>
      <c r="F244" s="234">
        <f>SUM(F245:F254)</f>
        <v>144908</v>
      </c>
      <c r="G244" s="124">
        <f t="shared" si="3"/>
        <v>48.65917623118716</v>
      </c>
    </row>
    <row r="245" spans="1:7" ht="12.75">
      <c r="A245" s="18"/>
      <c r="B245" s="193"/>
      <c r="C245" s="171">
        <v>3020</v>
      </c>
      <c r="D245" s="232" t="s">
        <v>121</v>
      </c>
      <c r="E245" s="290">
        <v>184</v>
      </c>
      <c r="F245" s="36">
        <v>0</v>
      </c>
      <c r="G245" s="124">
        <f t="shared" si="3"/>
        <v>0</v>
      </c>
    </row>
    <row r="246" spans="1:7" ht="12.75">
      <c r="A246" s="18"/>
      <c r="B246" s="193"/>
      <c r="C246" s="193">
        <v>4010</v>
      </c>
      <c r="D246" s="189" t="s">
        <v>8</v>
      </c>
      <c r="E246" s="233">
        <v>206379</v>
      </c>
      <c r="F246" s="42">
        <v>93271</v>
      </c>
      <c r="G246" s="128">
        <f t="shared" si="3"/>
        <v>45.19403621492497</v>
      </c>
    </row>
    <row r="247" spans="1:7" ht="12.75">
      <c r="A247" s="18"/>
      <c r="B247" s="193"/>
      <c r="C247" s="193">
        <v>4040</v>
      </c>
      <c r="D247" s="189" t="s">
        <v>9</v>
      </c>
      <c r="E247" s="233">
        <v>16579</v>
      </c>
      <c r="F247" s="42">
        <v>16056</v>
      </c>
      <c r="G247" s="128">
        <f t="shared" si="3"/>
        <v>96.84540683997828</v>
      </c>
    </row>
    <row r="248" spans="1:7" ht="12.75">
      <c r="A248" s="18"/>
      <c r="B248" s="193"/>
      <c r="C248" s="193">
        <v>4110</v>
      </c>
      <c r="D248" s="189" t="s">
        <v>10</v>
      </c>
      <c r="E248" s="233">
        <v>39531</v>
      </c>
      <c r="F248" s="42">
        <v>19332</v>
      </c>
      <c r="G248" s="128">
        <f t="shared" si="3"/>
        <v>48.90339227441755</v>
      </c>
    </row>
    <row r="249" spans="1:7" ht="12.75" customHeight="1">
      <c r="A249" s="18"/>
      <c r="B249" s="193"/>
      <c r="C249" s="193">
        <v>4120</v>
      </c>
      <c r="D249" s="189" t="s">
        <v>11</v>
      </c>
      <c r="E249" s="233">
        <v>5462</v>
      </c>
      <c r="F249" s="42">
        <v>2671</v>
      </c>
      <c r="G249" s="128">
        <f t="shared" si="3"/>
        <v>48.90150128158184</v>
      </c>
    </row>
    <row r="250" spans="1:7" ht="12.75" customHeight="1">
      <c r="A250" s="23"/>
      <c r="B250" s="193"/>
      <c r="C250" s="193">
        <v>4210</v>
      </c>
      <c r="D250" s="189" t="s">
        <v>12</v>
      </c>
      <c r="E250" s="233">
        <v>2000</v>
      </c>
      <c r="F250" s="298">
        <v>48</v>
      </c>
      <c r="G250" s="129">
        <f t="shared" si="3"/>
        <v>2.4</v>
      </c>
    </row>
    <row r="251" spans="1:7" ht="12.75">
      <c r="A251" s="18"/>
      <c r="B251" s="193"/>
      <c r="C251" s="193">
        <v>4240</v>
      </c>
      <c r="D251" s="189" t="s">
        <v>133</v>
      </c>
      <c r="E251" s="233">
        <v>200</v>
      </c>
      <c r="F251" s="42">
        <v>122</v>
      </c>
      <c r="G251" s="128">
        <f t="shared" si="3"/>
        <v>61</v>
      </c>
    </row>
    <row r="252" spans="1:7" ht="12.75">
      <c r="A252" s="24"/>
      <c r="B252" s="172"/>
      <c r="C252" s="172">
        <v>4260</v>
      </c>
      <c r="D252" s="185" t="s">
        <v>13</v>
      </c>
      <c r="E252" s="288">
        <v>11230</v>
      </c>
      <c r="F252" s="37">
        <v>7933</v>
      </c>
      <c r="G252" s="125">
        <f t="shared" si="3"/>
        <v>70.64113980409617</v>
      </c>
    </row>
    <row r="253" spans="1:7" ht="12.75">
      <c r="A253" s="18"/>
      <c r="B253" s="193"/>
      <c r="C253" s="193">
        <v>4300</v>
      </c>
      <c r="D253" s="189" t="s">
        <v>6</v>
      </c>
      <c r="E253" s="233">
        <v>5845</v>
      </c>
      <c r="F253" s="42">
        <v>3841</v>
      </c>
      <c r="G253" s="128">
        <f t="shared" si="3"/>
        <v>65.71428571428571</v>
      </c>
    </row>
    <row r="254" spans="1:7" ht="12.75">
      <c r="A254" s="18"/>
      <c r="B254" s="172"/>
      <c r="C254" s="172">
        <v>4440</v>
      </c>
      <c r="D254" s="185" t="s">
        <v>16</v>
      </c>
      <c r="E254" s="288">
        <v>10392</v>
      </c>
      <c r="F254" s="37">
        <v>1634</v>
      </c>
      <c r="G254" s="125">
        <f t="shared" si="3"/>
        <v>15.723633564280215</v>
      </c>
    </row>
    <row r="255" spans="1:7" ht="25.5">
      <c r="A255" s="18"/>
      <c r="B255" s="92">
        <v>80140</v>
      </c>
      <c r="C255" s="214"/>
      <c r="D255" s="309" t="s">
        <v>72</v>
      </c>
      <c r="E255" s="310">
        <f>SUM(E256:E270)</f>
        <v>437485</v>
      </c>
      <c r="F255" s="310">
        <f>SUM(F256:F270)</f>
        <v>207085</v>
      </c>
      <c r="G255" s="286">
        <f t="shared" si="3"/>
        <v>47.33533721156154</v>
      </c>
    </row>
    <row r="256" spans="1:7" ht="36">
      <c r="A256" s="18"/>
      <c r="B256" s="104"/>
      <c r="C256" s="72">
        <v>2320</v>
      </c>
      <c r="D256" s="311" t="s">
        <v>136</v>
      </c>
      <c r="E256" s="147">
        <v>6220</v>
      </c>
      <c r="F256" s="50">
        <v>940</v>
      </c>
      <c r="G256" s="124">
        <f t="shared" si="3"/>
        <v>15.112540192926044</v>
      </c>
    </row>
    <row r="257" spans="1:7" ht="12.75">
      <c r="A257" s="18"/>
      <c r="B257" s="101"/>
      <c r="C257" s="193">
        <v>3020</v>
      </c>
      <c r="D257" s="220" t="s">
        <v>121</v>
      </c>
      <c r="E257" s="80">
        <v>366</v>
      </c>
      <c r="F257" s="39">
        <v>0</v>
      </c>
      <c r="G257" s="128">
        <f t="shared" si="3"/>
        <v>0</v>
      </c>
    </row>
    <row r="258" spans="1:7" ht="12.75">
      <c r="A258" s="18"/>
      <c r="B258" s="205"/>
      <c r="C258" s="193">
        <v>4010</v>
      </c>
      <c r="D258" s="150" t="s">
        <v>8</v>
      </c>
      <c r="E258" s="113">
        <v>288798</v>
      </c>
      <c r="F258" s="39">
        <v>132431</v>
      </c>
      <c r="G258" s="128">
        <f t="shared" si="3"/>
        <v>45.85592698010374</v>
      </c>
    </row>
    <row r="259" spans="1:7" ht="12.75">
      <c r="A259" s="18"/>
      <c r="B259" s="205"/>
      <c r="C259" s="193">
        <v>4040</v>
      </c>
      <c r="D259" s="150" t="s">
        <v>9</v>
      </c>
      <c r="E259" s="113">
        <v>19865</v>
      </c>
      <c r="F259" s="39">
        <v>19795</v>
      </c>
      <c r="G259" s="128">
        <f t="shared" si="3"/>
        <v>99.64762144475208</v>
      </c>
    </row>
    <row r="260" spans="1:7" ht="12.75">
      <c r="A260" s="18"/>
      <c r="B260" s="205"/>
      <c r="C260" s="193">
        <v>4110</v>
      </c>
      <c r="D260" s="150" t="s">
        <v>10</v>
      </c>
      <c r="E260" s="113">
        <v>53681</v>
      </c>
      <c r="F260" s="39">
        <v>27024</v>
      </c>
      <c r="G260" s="128">
        <f t="shared" si="3"/>
        <v>50.341834168514</v>
      </c>
    </row>
    <row r="261" spans="1:7" ht="12.75">
      <c r="A261" s="18"/>
      <c r="B261" s="205"/>
      <c r="C261" s="193">
        <v>4120</v>
      </c>
      <c r="D261" s="150" t="s">
        <v>11</v>
      </c>
      <c r="E261" s="113">
        <v>6769</v>
      </c>
      <c r="F261" s="39">
        <v>3680</v>
      </c>
      <c r="G261" s="128">
        <f t="shared" si="3"/>
        <v>54.36548973260452</v>
      </c>
    </row>
    <row r="262" spans="1:7" ht="12.75">
      <c r="A262" s="18"/>
      <c r="B262" s="205"/>
      <c r="C262" s="193">
        <v>4170</v>
      </c>
      <c r="D262" s="150" t="s">
        <v>120</v>
      </c>
      <c r="E262" s="113">
        <v>11840</v>
      </c>
      <c r="F262" s="39">
        <v>4921</v>
      </c>
      <c r="G262" s="128">
        <f t="shared" si="3"/>
        <v>41.5625</v>
      </c>
    </row>
    <row r="263" spans="1:7" ht="12.75">
      <c r="A263" s="18"/>
      <c r="B263" s="205"/>
      <c r="C263" s="193">
        <v>4210</v>
      </c>
      <c r="D263" s="150" t="s">
        <v>12</v>
      </c>
      <c r="E263" s="113">
        <v>9328</v>
      </c>
      <c r="F263" s="39">
        <v>7147</v>
      </c>
      <c r="G263" s="128">
        <f t="shared" si="3"/>
        <v>76.61878216123499</v>
      </c>
    </row>
    <row r="264" spans="1:7" ht="12.75">
      <c r="A264" s="18"/>
      <c r="B264" s="205"/>
      <c r="C264" s="193">
        <v>4260</v>
      </c>
      <c r="D264" s="150" t="s">
        <v>13</v>
      </c>
      <c r="E264" s="113">
        <v>5640</v>
      </c>
      <c r="F264" s="39">
        <v>3844</v>
      </c>
      <c r="G264" s="128">
        <f t="shared" si="3"/>
        <v>68.15602836879432</v>
      </c>
    </row>
    <row r="265" spans="1:7" ht="12.75">
      <c r="A265" s="18"/>
      <c r="B265" s="205"/>
      <c r="C265" s="193">
        <v>4270</v>
      </c>
      <c r="D265" s="150" t="s">
        <v>23</v>
      </c>
      <c r="E265" s="113">
        <v>1000</v>
      </c>
      <c r="F265" s="39">
        <v>994</v>
      </c>
      <c r="G265" s="128">
        <f t="shared" si="3"/>
        <v>99.4</v>
      </c>
    </row>
    <row r="266" spans="1:7" ht="12.75">
      <c r="A266" s="18"/>
      <c r="B266" s="205"/>
      <c r="C266" s="193">
        <v>4300</v>
      </c>
      <c r="D266" s="150" t="s">
        <v>6</v>
      </c>
      <c r="E266" s="113">
        <v>8685</v>
      </c>
      <c r="F266" s="39">
        <v>5416</v>
      </c>
      <c r="G266" s="128">
        <f t="shared" si="3"/>
        <v>62.36039147956246</v>
      </c>
    </row>
    <row r="267" spans="1:7" ht="12.75">
      <c r="A267" s="18"/>
      <c r="B267" s="205"/>
      <c r="C267" s="193">
        <v>4350</v>
      </c>
      <c r="D267" s="150" t="s">
        <v>125</v>
      </c>
      <c r="E267" s="113">
        <v>1092</v>
      </c>
      <c r="F267" s="39">
        <v>664</v>
      </c>
      <c r="G267" s="128">
        <f t="shared" si="3"/>
        <v>60.8058608058608</v>
      </c>
    </row>
    <row r="268" spans="1:7" ht="12.75">
      <c r="A268" s="18"/>
      <c r="B268" s="205"/>
      <c r="C268" s="193">
        <v>4410</v>
      </c>
      <c r="D268" s="150" t="s">
        <v>14</v>
      </c>
      <c r="E268" s="113">
        <v>300</v>
      </c>
      <c r="F268" s="39">
        <v>120</v>
      </c>
      <c r="G268" s="128">
        <f t="shared" si="3"/>
        <v>40</v>
      </c>
    </row>
    <row r="269" spans="1:7" ht="12.75">
      <c r="A269" s="18"/>
      <c r="B269" s="205"/>
      <c r="C269" s="193">
        <v>4430</v>
      </c>
      <c r="D269" s="150" t="s">
        <v>15</v>
      </c>
      <c r="E269" s="113">
        <v>2400</v>
      </c>
      <c r="F269" s="39">
        <v>109</v>
      </c>
      <c r="G269" s="128">
        <f t="shared" si="3"/>
        <v>4.541666666666667</v>
      </c>
    </row>
    <row r="270" spans="1:7" ht="12.75">
      <c r="A270" s="18"/>
      <c r="B270" s="209"/>
      <c r="C270" s="172">
        <v>4440</v>
      </c>
      <c r="D270" s="154" t="s">
        <v>16</v>
      </c>
      <c r="E270" s="110">
        <v>21501</v>
      </c>
      <c r="F270" s="44">
        <v>0</v>
      </c>
      <c r="G270" s="125">
        <f t="shared" si="3"/>
        <v>0</v>
      </c>
    </row>
    <row r="271" spans="1:7" ht="12.75">
      <c r="A271" s="18"/>
      <c r="B271" s="183">
        <v>80144</v>
      </c>
      <c r="C271" s="244"/>
      <c r="D271" s="187" t="s">
        <v>137</v>
      </c>
      <c r="E271" s="259">
        <f>SUM(E272:E277)</f>
        <v>251330</v>
      </c>
      <c r="F271" s="259">
        <f>SUM(F272:F277)</f>
        <v>0</v>
      </c>
      <c r="G271" s="129">
        <f t="shared" si="3"/>
        <v>0</v>
      </c>
    </row>
    <row r="272" spans="1:7" ht="12.75" customHeight="1">
      <c r="A272" s="18"/>
      <c r="B272" s="239"/>
      <c r="C272" s="194">
        <v>4218</v>
      </c>
      <c r="D272" s="150" t="s">
        <v>12</v>
      </c>
      <c r="E272" s="278">
        <v>1777</v>
      </c>
      <c r="F272" s="36">
        <v>0</v>
      </c>
      <c r="G272" s="124">
        <f t="shared" si="3"/>
        <v>0</v>
      </c>
    </row>
    <row r="273" spans="1:7" ht="12.75" customHeight="1">
      <c r="A273" s="18"/>
      <c r="B273" s="239"/>
      <c r="C273" s="194">
        <v>4219</v>
      </c>
      <c r="D273" s="150" t="s">
        <v>12</v>
      </c>
      <c r="E273" s="296">
        <v>593</v>
      </c>
      <c r="F273" s="42">
        <v>0</v>
      </c>
      <c r="G273" s="128">
        <f t="shared" si="3"/>
        <v>0</v>
      </c>
    </row>
    <row r="274" spans="1:7" ht="12.75" customHeight="1">
      <c r="A274" s="18"/>
      <c r="B274" s="239"/>
      <c r="C274" s="194">
        <v>4308</v>
      </c>
      <c r="D274" s="150" t="s">
        <v>6</v>
      </c>
      <c r="E274" s="296">
        <v>177652</v>
      </c>
      <c r="F274" s="42">
        <v>0</v>
      </c>
      <c r="G274" s="128">
        <f t="shared" si="3"/>
        <v>0</v>
      </c>
    </row>
    <row r="275" spans="1:7" ht="12.75" customHeight="1">
      <c r="A275" s="18"/>
      <c r="B275" s="239"/>
      <c r="C275" s="194">
        <v>4309</v>
      </c>
      <c r="D275" s="150" t="s">
        <v>6</v>
      </c>
      <c r="E275" s="296">
        <v>59218</v>
      </c>
      <c r="F275" s="42">
        <v>0</v>
      </c>
      <c r="G275" s="128">
        <f t="shared" si="3"/>
        <v>0</v>
      </c>
    </row>
    <row r="276" spans="1:7" ht="12.75" customHeight="1">
      <c r="A276" s="18"/>
      <c r="B276" s="239"/>
      <c r="C276" s="194">
        <v>4418</v>
      </c>
      <c r="D276" s="150" t="s">
        <v>14</v>
      </c>
      <c r="E276" s="296">
        <v>9068</v>
      </c>
      <c r="F276" s="42">
        <v>0</v>
      </c>
      <c r="G276" s="128">
        <f t="shared" si="3"/>
        <v>0</v>
      </c>
    </row>
    <row r="277" spans="1:7" ht="12.75" customHeight="1">
      <c r="A277" s="18"/>
      <c r="B277" s="240"/>
      <c r="C277" s="241">
        <v>4419</v>
      </c>
      <c r="D277" s="154" t="s">
        <v>14</v>
      </c>
      <c r="E277" s="279">
        <v>3022</v>
      </c>
      <c r="F277" s="308">
        <v>0</v>
      </c>
      <c r="G277" s="126">
        <f t="shared" si="3"/>
        <v>0</v>
      </c>
    </row>
    <row r="278" spans="1:7" ht="12.75">
      <c r="A278" s="18"/>
      <c r="B278" s="183">
        <v>80145</v>
      </c>
      <c r="C278" s="183"/>
      <c r="D278" s="242" t="s">
        <v>82</v>
      </c>
      <c r="E278" s="182">
        <v>1000</v>
      </c>
      <c r="F278" s="12">
        <v>0</v>
      </c>
      <c r="G278" s="125">
        <f t="shared" si="3"/>
        <v>0</v>
      </c>
    </row>
    <row r="279" spans="1:7" ht="12.75">
      <c r="A279" s="18"/>
      <c r="B279" s="183"/>
      <c r="C279" s="172">
        <v>4170</v>
      </c>
      <c r="D279" s="196" t="s">
        <v>120</v>
      </c>
      <c r="E279" s="107">
        <v>1000</v>
      </c>
      <c r="F279" s="38">
        <v>0</v>
      </c>
      <c r="G279" s="123">
        <f t="shared" si="3"/>
        <v>0</v>
      </c>
    </row>
    <row r="280" spans="1:7" ht="12.75" customHeight="1">
      <c r="A280" s="26"/>
      <c r="B280" s="214">
        <v>80146</v>
      </c>
      <c r="C280" s="208"/>
      <c r="D280" s="141" t="s">
        <v>75</v>
      </c>
      <c r="E280" s="234">
        <f>SUM(E281:E283)</f>
        <v>53993</v>
      </c>
      <c r="F280" s="115">
        <f>SUM(F281:F283)</f>
        <v>22450</v>
      </c>
      <c r="G280" s="54">
        <f t="shared" si="3"/>
        <v>41.579464004593184</v>
      </c>
    </row>
    <row r="281" spans="1:7" ht="12.75">
      <c r="A281" s="26"/>
      <c r="B281" s="217"/>
      <c r="C281" s="171">
        <v>4170</v>
      </c>
      <c r="D281" s="146" t="s">
        <v>120</v>
      </c>
      <c r="E281" s="109">
        <v>610</v>
      </c>
      <c r="F281" s="42">
        <v>610</v>
      </c>
      <c r="G281" s="128">
        <f t="shared" si="3"/>
        <v>100</v>
      </c>
    </row>
    <row r="282" spans="1:7" ht="12.75">
      <c r="A282" s="26"/>
      <c r="B282" s="205"/>
      <c r="C282" s="193">
        <v>4300</v>
      </c>
      <c r="D282" s="150" t="s">
        <v>6</v>
      </c>
      <c r="E282" s="113">
        <v>44906</v>
      </c>
      <c r="F282" s="42">
        <v>17397</v>
      </c>
      <c r="G282" s="128">
        <f t="shared" si="3"/>
        <v>38.74092548879882</v>
      </c>
    </row>
    <row r="283" spans="1:7" ht="12.75">
      <c r="A283" s="26"/>
      <c r="B283" s="209"/>
      <c r="C283" s="172">
        <v>4410</v>
      </c>
      <c r="D283" s="154" t="s">
        <v>14</v>
      </c>
      <c r="E283" s="110">
        <v>8477</v>
      </c>
      <c r="F283" s="42">
        <v>4443</v>
      </c>
      <c r="G283" s="128">
        <f t="shared" si="3"/>
        <v>52.41241005072549</v>
      </c>
    </row>
    <row r="284" spans="1:7" ht="12.75">
      <c r="A284" s="26"/>
      <c r="B284" s="207">
        <v>80195</v>
      </c>
      <c r="C284" s="202"/>
      <c r="D284" s="203" t="s">
        <v>35</v>
      </c>
      <c r="E284" s="111">
        <f>SUM(E285:E289)</f>
        <v>79154</v>
      </c>
      <c r="F284" s="234">
        <f>SUM(F285:F289)</f>
        <v>13104</v>
      </c>
      <c r="G284" s="124">
        <f t="shared" si="3"/>
        <v>16.555069863809788</v>
      </c>
    </row>
    <row r="285" spans="1:7" ht="12.75">
      <c r="A285" s="26"/>
      <c r="B285" s="205"/>
      <c r="C285" s="193">
        <v>4110</v>
      </c>
      <c r="D285" s="150" t="s">
        <v>10</v>
      </c>
      <c r="E285" s="296">
        <v>1876</v>
      </c>
      <c r="F285" s="36">
        <v>0</v>
      </c>
      <c r="G285" s="124">
        <f t="shared" si="3"/>
        <v>0</v>
      </c>
    </row>
    <row r="286" spans="1:7" ht="12.75">
      <c r="A286" s="26"/>
      <c r="B286" s="205"/>
      <c r="C286" s="193">
        <v>4120</v>
      </c>
      <c r="D286" s="150" t="s">
        <v>11</v>
      </c>
      <c r="E286" s="296">
        <v>257</v>
      </c>
      <c r="F286" s="42">
        <v>0</v>
      </c>
      <c r="G286" s="128">
        <f t="shared" si="3"/>
        <v>0</v>
      </c>
    </row>
    <row r="287" spans="1:7" ht="12.75">
      <c r="A287" s="26"/>
      <c r="B287" s="205"/>
      <c r="C287" s="193">
        <v>4210</v>
      </c>
      <c r="D287" s="150" t="s">
        <v>12</v>
      </c>
      <c r="E287" s="296">
        <v>1000</v>
      </c>
      <c r="F287" s="42">
        <v>0</v>
      </c>
      <c r="G287" s="128">
        <f t="shared" si="3"/>
        <v>0</v>
      </c>
    </row>
    <row r="288" spans="1:7" ht="12.75" customHeight="1">
      <c r="A288" s="26"/>
      <c r="B288" s="193"/>
      <c r="C288" s="193">
        <v>4300</v>
      </c>
      <c r="D288" s="204" t="s">
        <v>6</v>
      </c>
      <c r="E288" s="296">
        <v>1333</v>
      </c>
      <c r="F288" s="42">
        <v>1332</v>
      </c>
      <c r="G288" s="128">
        <f t="shared" si="3"/>
        <v>99.92498124531133</v>
      </c>
    </row>
    <row r="289" spans="1:7" ht="12.75" customHeight="1">
      <c r="A289" s="22"/>
      <c r="B289" s="209"/>
      <c r="C289" s="172">
        <v>4440</v>
      </c>
      <c r="D289" s="154" t="s">
        <v>16</v>
      </c>
      <c r="E289" s="279">
        <v>74688</v>
      </c>
      <c r="F289" s="308">
        <v>11772</v>
      </c>
      <c r="G289" s="126">
        <f t="shared" si="3"/>
        <v>15.761568123393316</v>
      </c>
    </row>
    <row r="290" spans="1:7" ht="14.25" customHeight="1">
      <c r="A290" s="206">
        <v>803</v>
      </c>
      <c r="B290" s="206"/>
      <c r="C290" s="206"/>
      <c r="D290" s="136" t="s">
        <v>138</v>
      </c>
      <c r="E290" s="120">
        <v>74071</v>
      </c>
      <c r="F290" s="30">
        <v>0</v>
      </c>
      <c r="G290" s="122">
        <f t="shared" si="3"/>
        <v>0</v>
      </c>
    </row>
    <row r="291" spans="1:7" ht="12.75" customHeight="1">
      <c r="A291" s="198"/>
      <c r="B291" s="214">
        <v>80309</v>
      </c>
      <c r="C291" s="214"/>
      <c r="D291" s="215" t="s">
        <v>139</v>
      </c>
      <c r="E291" s="216">
        <f>SUM(E292:E297)</f>
        <v>74071</v>
      </c>
      <c r="F291" s="28">
        <v>0</v>
      </c>
      <c r="G291" s="54">
        <f t="shared" si="3"/>
        <v>0</v>
      </c>
    </row>
    <row r="292" spans="1:7" ht="12.75" customHeight="1">
      <c r="A292" s="198"/>
      <c r="B292" s="217"/>
      <c r="C292" s="171">
        <v>3218</v>
      </c>
      <c r="D292" s="73" t="s">
        <v>140</v>
      </c>
      <c r="E292" s="109">
        <v>54750</v>
      </c>
      <c r="F292" s="45">
        <v>0</v>
      </c>
      <c r="G292" s="128">
        <f t="shared" si="3"/>
        <v>0</v>
      </c>
    </row>
    <row r="293" spans="1:7" ht="12.75" customHeight="1">
      <c r="A293" s="198"/>
      <c r="B293" s="205"/>
      <c r="C293" s="205">
        <v>3219</v>
      </c>
      <c r="D293" s="243" t="s">
        <v>140</v>
      </c>
      <c r="E293" s="112">
        <v>18250</v>
      </c>
      <c r="F293" s="45">
        <v>0</v>
      </c>
      <c r="G293" s="128">
        <f t="shared" si="3"/>
        <v>0</v>
      </c>
    </row>
    <row r="294" spans="1:7" ht="12.75" customHeight="1">
      <c r="A294" s="198"/>
      <c r="B294" s="205"/>
      <c r="C294" s="193">
        <v>4018</v>
      </c>
      <c r="D294" s="204" t="s">
        <v>8</v>
      </c>
      <c r="E294" s="113">
        <v>600</v>
      </c>
      <c r="F294" s="45">
        <v>0</v>
      </c>
      <c r="G294" s="128">
        <f t="shared" si="3"/>
        <v>0</v>
      </c>
    </row>
    <row r="295" spans="1:7" ht="12.75" customHeight="1">
      <c r="A295" s="198"/>
      <c r="B295" s="205"/>
      <c r="C295" s="193">
        <v>4019</v>
      </c>
      <c r="D295" s="204" t="s">
        <v>8</v>
      </c>
      <c r="E295" s="113">
        <v>200</v>
      </c>
      <c r="F295" s="45">
        <v>0</v>
      </c>
      <c r="G295" s="128">
        <f t="shared" si="3"/>
        <v>0</v>
      </c>
    </row>
    <row r="296" spans="1:7" ht="12.75" customHeight="1">
      <c r="A296" s="198"/>
      <c r="B296" s="205"/>
      <c r="C296" s="193">
        <v>4218</v>
      </c>
      <c r="D296" s="204" t="s">
        <v>12</v>
      </c>
      <c r="E296" s="113">
        <v>203</v>
      </c>
      <c r="F296" s="45">
        <v>0</v>
      </c>
      <c r="G296" s="128">
        <f t="shared" si="3"/>
        <v>0</v>
      </c>
    </row>
    <row r="297" spans="1:7" ht="12.75" customHeight="1">
      <c r="A297" s="200"/>
      <c r="B297" s="209"/>
      <c r="C297" s="172">
        <v>4219</v>
      </c>
      <c r="D297" s="196" t="s">
        <v>12</v>
      </c>
      <c r="E297" s="110">
        <v>68</v>
      </c>
      <c r="F297" s="45">
        <v>0</v>
      </c>
      <c r="G297" s="128">
        <f t="shared" si="3"/>
        <v>0</v>
      </c>
    </row>
    <row r="298" spans="1:7" ht="14.25">
      <c r="A298" s="206">
        <v>851</v>
      </c>
      <c r="B298" s="190"/>
      <c r="C298" s="190"/>
      <c r="D298" s="136" t="s">
        <v>52</v>
      </c>
      <c r="E298" s="120">
        <f>SUM(E299,E303,E305)</f>
        <v>704500</v>
      </c>
      <c r="F298" s="120">
        <f>SUM(F299,F303,F305)</f>
        <v>312206</v>
      </c>
      <c r="G298" s="122">
        <f t="shared" si="3"/>
        <v>44.31596877217885</v>
      </c>
    </row>
    <row r="299" spans="1:7" ht="12.75">
      <c r="A299" s="165"/>
      <c r="B299" s="180">
        <v>85153</v>
      </c>
      <c r="C299" s="180"/>
      <c r="D299" s="187" t="s">
        <v>53</v>
      </c>
      <c r="E299" s="106">
        <f>SUM(E300:E302)</f>
        <v>6000</v>
      </c>
      <c r="F299" s="106">
        <f>SUM(F300:F302)</f>
        <v>1052</v>
      </c>
      <c r="G299" s="123">
        <f t="shared" si="3"/>
        <v>17.533333333333335</v>
      </c>
    </row>
    <row r="300" spans="1:7" ht="12.75">
      <c r="A300" s="165"/>
      <c r="B300" s="167"/>
      <c r="C300" s="188">
        <v>4170</v>
      </c>
      <c r="D300" s="189" t="s">
        <v>120</v>
      </c>
      <c r="E300" s="112">
        <v>5000</v>
      </c>
      <c r="F300" s="36">
        <v>552</v>
      </c>
      <c r="G300" s="124">
        <f t="shared" si="3"/>
        <v>11.04</v>
      </c>
    </row>
    <row r="301" spans="1:7" ht="12.75">
      <c r="A301" s="193"/>
      <c r="B301" s="188"/>
      <c r="C301" s="188">
        <v>4210</v>
      </c>
      <c r="D301" s="189" t="s">
        <v>12</v>
      </c>
      <c r="E301" s="112">
        <v>500</v>
      </c>
      <c r="F301" s="42">
        <v>0</v>
      </c>
      <c r="G301" s="128">
        <f t="shared" si="3"/>
        <v>0</v>
      </c>
    </row>
    <row r="302" spans="1:7" ht="12.75">
      <c r="A302" s="172"/>
      <c r="B302" s="184"/>
      <c r="C302" s="184">
        <v>4300</v>
      </c>
      <c r="D302" s="185" t="s">
        <v>6</v>
      </c>
      <c r="E302" s="107">
        <v>500</v>
      </c>
      <c r="F302" s="37">
        <v>500</v>
      </c>
      <c r="G302" s="125">
        <f t="shared" si="3"/>
        <v>100</v>
      </c>
    </row>
    <row r="303" spans="1:7" ht="38.25">
      <c r="A303" s="197"/>
      <c r="B303" s="244">
        <v>85156</v>
      </c>
      <c r="C303" s="180"/>
      <c r="D303" s="187" t="s">
        <v>54</v>
      </c>
      <c r="E303" s="117">
        <v>693500</v>
      </c>
      <c r="F303" s="48">
        <v>311154</v>
      </c>
      <c r="G303" s="295">
        <f t="shared" si="3"/>
        <v>44.867195385724585</v>
      </c>
    </row>
    <row r="304" spans="1:7" ht="12.75">
      <c r="A304" s="165"/>
      <c r="B304" s="180"/>
      <c r="C304" s="184">
        <v>4130</v>
      </c>
      <c r="D304" s="196" t="s">
        <v>55</v>
      </c>
      <c r="E304" s="110">
        <v>693500</v>
      </c>
      <c r="F304" s="31">
        <v>311154</v>
      </c>
      <c r="G304" s="54">
        <f t="shared" si="3"/>
        <v>44.867195385724585</v>
      </c>
    </row>
    <row r="305" spans="1:7" ht="12.75">
      <c r="A305" s="165"/>
      <c r="B305" s="167">
        <v>85195</v>
      </c>
      <c r="C305" s="167"/>
      <c r="D305" s="168" t="s">
        <v>35</v>
      </c>
      <c r="E305" s="108">
        <v>5000</v>
      </c>
      <c r="F305" s="11">
        <v>0</v>
      </c>
      <c r="G305" s="55">
        <f t="shared" si="3"/>
        <v>0</v>
      </c>
    </row>
    <row r="306" spans="1:7" ht="23.25" customHeight="1">
      <c r="A306" s="169"/>
      <c r="B306" s="217"/>
      <c r="C306" s="72">
        <v>2820</v>
      </c>
      <c r="D306" s="146" t="s">
        <v>141</v>
      </c>
      <c r="E306" s="302">
        <v>3000</v>
      </c>
      <c r="F306" s="11">
        <v>0</v>
      </c>
      <c r="G306" s="130">
        <f t="shared" si="3"/>
        <v>0</v>
      </c>
    </row>
    <row r="307" spans="1:7" ht="12.75">
      <c r="A307" s="245"/>
      <c r="B307" s="209"/>
      <c r="C307" s="172">
        <v>4230</v>
      </c>
      <c r="D307" s="154" t="s">
        <v>40</v>
      </c>
      <c r="E307" s="279">
        <v>2000</v>
      </c>
      <c r="F307" s="12">
        <v>0</v>
      </c>
      <c r="G307" s="130">
        <f t="shared" si="3"/>
        <v>0</v>
      </c>
    </row>
    <row r="308" spans="1:7" ht="14.25">
      <c r="A308" s="15">
        <v>852</v>
      </c>
      <c r="B308" s="8"/>
      <c r="C308" s="8"/>
      <c r="D308" s="9" t="s">
        <v>84</v>
      </c>
      <c r="E308" s="105">
        <f>SUM(E309,E327,E343,E350,E352,E365)</f>
        <v>2196312</v>
      </c>
      <c r="F308" s="105">
        <f>SUM(F309,F327,F343,F350,F352,F365)</f>
        <v>1032355</v>
      </c>
      <c r="G308" s="122">
        <f t="shared" si="3"/>
        <v>47.00402310782803</v>
      </c>
    </row>
    <row r="309" spans="1:7" ht="12.75">
      <c r="A309" s="19"/>
      <c r="B309" s="214">
        <v>85201</v>
      </c>
      <c r="C309" s="208"/>
      <c r="D309" s="141" t="s">
        <v>56</v>
      </c>
      <c r="E309" s="216">
        <f>SUM(E310:E326)</f>
        <v>328601</v>
      </c>
      <c r="F309" s="216">
        <f>SUM(F310:F326)</f>
        <v>134133</v>
      </c>
      <c r="G309" s="123">
        <f t="shared" si="3"/>
        <v>40.8194132093329</v>
      </c>
    </row>
    <row r="310" spans="1:7" ht="36">
      <c r="A310" s="19"/>
      <c r="B310" s="246"/>
      <c r="C310" s="72">
        <v>2320</v>
      </c>
      <c r="D310" s="146" t="s">
        <v>136</v>
      </c>
      <c r="E310" s="302">
        <v>186561</v>
      </c>
      <c r="F310" s="46">
        <v>65302</v>
      </c>
      <c r="G310" s="286">
        <f t="shared" si="3"/>
        <v>35.003028500061646</v>
      </c>
    </row>
    <row r="311" spans="1:7" ht="12.75">
      <c r="A311" s="19"/>
      <c r="B311" s="205"/>
      <c r="C311" s="193">
        <v>3110</v>
      </c>
      <c r="D311" s="150" t="s">
        <v>57</v>
      </c>
      <c r="E311" s="296">
        <v>61040</v>
      </c>
      <c r="F311" s="42">
        <v>29567</v>
      </c>
      <c r="G311" s="128">
        <f t="shared" si="3"/>
        <v>48.43872870249017</v>
      </c>
    </row>
    <row r="312" spans="1:7" ht="12.75">
      <c r="A312" s="19"/>
      <c r="B312" s="205"/>
      <c r="C312" s="193">
        <v>4010</v>
      </c>
      <c r="D312" s="150" t="s">
        <v>8</v>
      </c>
      <c r="E312" s="296">
        <v>40184</v>
      </c>
      <c r="F312" s="42">
        <v>24321</v>
      </c>
      <c r="G312" s="128">
        <f t="shared" si="3"/>
        <v>60.524089189727256</v>
      </c>
    </row>
    <row r="313" spans="1:7" ht="12.75">
      <c r="A313" s="26"/>
      <c r="B313" s="205"/>
      <c r="C313" s="193">
        <v>4040</v>
      </c>
      <c r="D313" s="150" t="s">
        <v>9</v>
      </c>
      <c r="E313" s="296">
        <v>3283</v>
      </c>
      <c r="F313" s="42">
        <v>3283</v>
      </c>
      <c r="G313" s="128">
        <f t="shared" si="3"/>
        <v>100</v>
      </c>
    </row>
    <row r="314" spans="1:7" ht="12.75">
      <c r="A314" s="19"/>
      <c r="B314" s="205"/>
      <c r="C314" s="193">
        <v>4110</v>
      </c>
      <c r="D314" s="150" t="s">
        <v>10</v>
      </c>
      <c r="E314" s="296">
        <v>8008</v>
      </c>
      <c r="F314" s="42">
        <v>4448</v>
      </c>
      <c r="G314" s="128">
        <f t="shared" si="3"/>
        <v>55.54445554445554</v>
      </c>
    </row>
    <row r="315" spans="1:7" ht="12.75">
      <c r="A315" s="26"/>
      <c r="B315" s="193"/>
      <c r="C315" s="193">
        <v>4120</v>
      </c>
      <c r="D315" s="204" t="s">
        <v>11</v>
      </c>
      <c r="E315" s="113">
        <v>1111</v>
      </c>
      <c r="F315" s="39">
        <v>615</v>
      </c>
      <c r="G315" s="128">
        <f t="shared" si="3"/>
        <v>55.355535553555356</v>
      </c>
    </row>
    <row r="316" spans="1:7" ht="12.75">
      <c r="A316" s="26"/>
      <c r="B316" s="193"/>
      <c r="C316" s="193">
        <v>4170</v>
      </c>
      <c r="D316" s="204" t="s">
        <v>120</v>
      </c>
      <c r="E316" s="113">
        <v>1850</v>
      </c>
      <c r="F316" s="39">
        <v>0</v>
      </c>
      <c r="G316" s="128">
        <f t="shared" si="3"/>
        <v>0</v>
      </c>
    </row>
    <row r="317" spans="1:7" ht="12.75">
      <c r="A317" s="19"/>
      <c r="B317" s="205"/>
      <c r="C317" s="193">
        <v>4210</v>
      </c>
      <c r="D317" s="150" t="s">
        <v>12</v>
      </c>
      <c r="E317" s="296">
        <v>5016</v>
      </c>
      <c r="F317" s="42">
        <v>1742</v>
      </c>
      <c r="G317" s="128">
        <f t="shared" si="3"/>
        <v>34.728867623604465</v>
      </c>
    </row>
    <row r="318" spans="1:7" ht="12.75">
      <c r="A318" s="19"/>
      <c r="B318" s="205"/>
      <c r="C318" s="193">
        <v>4230</v>
      </c>
      <c r="D318" s="150" t="s">
        <v>40</v>
      </c>
      <c r="E318" s="296">
        <v>162</v>
      </c>
      <c r="F318" s="42">
        <v>0</v>
      </c>
      <c r="G318" s="128">
        <f t="shared" si="3"/>
        <v>0</v>
      </c>
    </row>
    <row r="319" spans="1:7" ht="12.75">
      <c r="A319" s="19"/>
      <c r="B319" s="205"/>
      <c r="C319" s="193">
        <v>4240</v>
      </c>
      <c r="D319" s="150" t="s">
        <v>133</v>
      </c>
      <c r="E319" s="296">
        <v>800</v>
      </c>
      <c r="F319" s="42">
        <v>0</v>
      </c>
      <c r="G319" s="128">
        <f t="shared" si="3"/>
        <v>0</v>
      </c>
    </row>
    <row r="320" spans="1:7" ht="12.75">
      <c r="A320" s="19"/>
      <c r="B320" s="205"/>
      <c r="C320" s="193">
        <v>4260</v>
      </c>
      <c r="D320" s="150" t="s">
        <v>13</v>
      </c>
      <c r="E320" s="296">
        <v>3686</v>
      </c>
      <c r="F320" s="42">
        <v>1937</v>
      </c>
      <c r="G320" s="128">
        <f t="shared" si="3"/>
        <v>52.55018990775909</v>
      </c>
    </row>
    <row r="321" spans="1:7" ht="12.75">
      <c r="A321" s="19"/>
      <c r="B321" s="205"/>
      <c r="C321" s="193">
        <v>4270</v>
      </c>
      <c r="D321" s="150" t="s">
        <v>23</v>
      </c>
      <c r="E321" s="296">
        <v>505</v>
      </c>
      <c r="F321" s="43">
        <v>308</v>
      </c>
      <c r="G321" s="128">
        <f t="shared" si="3"/>
        <v>60.99009900990099</v>
      </c>
    </row>
    <row r="322" spans="1:7" ht="12.75" customHeight="1">
      <c r="A322" s="22"/>
      <c r="B322" s="205"/>
      <c r="C322" s="193">
        <v>4300</v>
      </c>
      <c r="D322" s="150" t="s">
        <v>6</v>
      </c>
      <c r="E322" s="296">
        <v>10798</v>
      </c>
      <c r="F322" s="42">
        <v>595</v>
      </c>
      <c r="G322" s="128">
        <f t="shared" si="3"/>
        <v>5.510279681422485</v>
      </c>
    </row>
    <row r="323" spans="1:7" ht="12.75">
      <c r="A323" s="10"/>
      <c r="B323" s="205"/>
      <c r="C323" s="193">
        <v>4410</v>
      </c>
      <c r="D323" s="150" t="s">
        <v>14</v>
      </c>
      <c r="E323" s="296">
        <v>1394</v>
      </c>
      <c r="F323" s="53">
        <v>0</v>
      </c>
      <c r="G323" s="128">
        <f t="shared" si="3"/>
        <v>0</v>
      </c>
    </row>
    <row r="324" spans="1:7" ht="12.75">
      <c r="A324" s="10"/>
      <c r="B324" s="205"/>
      <c r="C324" s="193">
        <v>4430</v>
      </c>
      <c r="D324" s="150" t="s">
        <v>15</v>
      </c>
      <c r="E324" s="296">
        <v>955</v>
      </c>
      <c r="F324" s="53">
        <v>149</v>
      </c>
      <c r="G324" s="128">
        <f t="shared" si="3"/>
        <v>15.602094240837697</v>
      </c>
    </row>
    <row r="325" spans="1:7" ht="12.75">
      <c r="A325" s="10"/>
      <c r="B325" s="205"/>
      <c r="C325" s="193">
        <v>4440</v>
      </c>
      <c r="D325" s="150" t="s">
        <v>16</v>
      </c>
      <c r="E325" s="296">
        <v>2248</v>
      </c>
      <c r="F325" s="53">
        <v>1686</v>
      </c>
      <c r="G325" s="128">
        <f t="shared" si="3"/>
        <v>75</v>
      </c>
    </row>
    <row r="326" spans="1:7" ht="12.75">
      <c r="A326" s="10"/>
      <c r="B326" s="209"/>
      <c r="C326" s="172">
        <v>4480</v>
      </c>
      <c r="D326" s="154" t="s">
        <v>17</v>
      </c>
      <c r="E326" s="279">
        <v>1000</v>
      </c>
      <c r="F326" s="49">
        <v>180</v>
      </c>
      <c r="G326" s="126">
        <f t="shared" si="3"/>
        <v>18</v>
      </c>
    </row>
    <row r="327" spans="1:7" ht="12.75">
      <c r="A327" s="10"/>
      <c r="B327" s="252">
        <v>85202</v>
      </c>
      <c r="C327" s="253"/>
      <c r="D327" s="254" t="s">
        <v>87</v>
      </c>
      <c r="E327" s="255">
        <f>SUM(E328:E342)</f>
        <v>649442</v>
      </c>
      <c r="F327" s="255">
        <f>SUM(F328:F342)</f>
        <v>291010</v>
      </c>
      <c r="G327" s="125">
        <f t="shared" si="3"/>
        <v>44.80923623664623</v>
      </c>
    </row>
    <row r="328" spans="1:7" ht="12.75">
      <c r="A328" s="10"/>
      <c r="B328" s="256"/>
      <c r="C328" s="249">
        <v>4010</v>
      </c>
      <c r="D328" s="250" t="s">
        <v>8</v>
      </c>
      <c r="E328" s="251">
        <v>302317</v>
      </c>
      <c r="F328" s="53">
        <v>133668</v>
      </c>
      <c r="G328" s="128">
        <f t="shared" si="3"/>
        <v>44.21451655050824</v>
      </c>
    </row>
    <row r="329" spans="1:7" ht="12.75">
      <c r="A329" s="10"/>
      <c r="B329" s="165"/>
      <c r="C329" s="188">
        <v>4040</v>
      </c>
      <c r="D329" s="189" t="s">
        <v>9</v>
      </c>
      <c r="E329" s="112">
        <v>24745</v>
      </c>
      <c r="F329" s="53">
        <v>24237</v>
      </c>
      <c r="G329" s="128">
        <f t="shared" si="3"/>
        <v>97.94706001212367</v>
      </c>
    </row>
    <row r="330" spans="1:7" ht="12.75">
      <c r="A330" s="10"/>
      <c r="B330" s="165"/>
      <c r="C330" s="188">
        <v>4110</v>
      </c>
      <c r="D330" s="189" t="s">
        <v>10</v>
      </c>
      <c r="E330" s="112">
        <v>58264</v>
      </c>
      <c r="F330" s="53">
        <v>21536</v>
      </c>
      <c r="G330" s="128">
        <f t="shared" si="3"/>
        <v>36.96279005904161</v>
      </c>
    </row>
    <row r="331" spans="1:7" ht="12.75">
      <c r="A331" s="10"/>
      <c r="B331" s="165"/>
      <c r="C331" s="188">
        <v>4120</v>
      </c>
      <c r="D331" s="189" t="s">
        <v>11</v>
      </c>
      <c r="E331" s="112">
        <v>7983</v>
      </c>
      <c r="F331" s="53">
        <v>3345</v>
      </c>
      <c r="G331" s="128">
        <f t="shared" si="3"/>
        <v>41.901540774145055</v>
      </c>
    </row>
    <row r="332" spans="1:7" ht="12.75">
      <c r="A332" s="10"/>
      <c r="B332" s="165"/>
      <c r="C332" s="188">
        <v>4210</v>
      </c>
      <c r="D332" s="189" t="s">
        <v>12</v>
      </c>
      <c r="E332" s="112">
        <v>40056</v>
      </c>
      <c r="F332" s="53">
        <v>38254</v>
      </c>
      <c r="G332" s="128">
        <f t="shared" si="3"/>
        <v>95.50129818254443</v>
      </c>
    </row>
    <row r="333" spans="1:7" ht="12.75">
      <c r="A333" s="10"/>
      <c r="B333" s="165"/>
      <c r="C333" s="193">
        <v>4220</v>
      </c>
      <c r="D333" s="204" t="s">
        <v>38</v>
      </c>
      <c r="E333" s="112">
        <v>64800</v>
      </c>
      <c r="F333" s="53">
        <v>25056</v>
      </c>
      <c r="G333" s="128">
        <f t="shared" si="3"/>
        <v>38.666666666666664</v>
      </c>
    </row>
    <row r="334" spans="1:7" ht="12.75">
      <c r="A334" s="10"/>
      <c r="B334" s="165"/>
      <c r="C334" s="188">
        <v>4230</v>
      </c>
      <c r="D334" s="189" t="s">
        <v>40</v>
      </c>
      <c r="E334" s="112">
        <v>12000</v>
      </c>
      <c r="F334" s="53">
        <v>6773</v>
      </c>
      <c r="G334" s="128">
        <f t="shared" si="3"/>
        <v>56.44166666666667</v>
      </c>
    </row>
    <row r="335" spans="1:7" ht="12.75">
      <c r="A335" s="10"/>
      <c r="B335" s="165"/>
      <c r="C335" s="188">
        <v>4260</v>
      </c>
      <c r="D335" s="189" t="s">
        <v>13</v>
      </c>
      <c r="E335" s="112">
        <v>20000</v>
      </c>
      <c r="F335" s="42">
        <v>11927</v>
      </c>
      <c r="G335" s="128">
        <f t="shared" si="3"/>
        <v>59.635000000000005</v>
      </c>
    </row>
    <row r="336" spans="1:7" ht="12.75">
      <c r="A336" s="10"/>
      <c r="B336" s="165"/>
      <c r="C336" s="188">
        <v>4270</v>
      </c>
      <c r="D336" s="189" t="s">
        <v>23</v>
      </c>
      <c r="E336" s="192">
        <v>75974</v>
      </c>
      <c r="F336" s="42">
        <v>722</v>
      </c>
      <c r="G336" s="128">
        <f t="shared" si="3"/>
        <v>0.9503251112222602</v>
      </c>
    </row>
    <row r="337" spans="1:7" ht="12.75">
      <c r="A337" s="10"/>
      <c r="B337" s="165"/>
      <c r="C337" s="188">
        <v>4300</v>
      </c>
      <c r="D337" s="189" t="s">
        <v>6</v>
      </c>
      <c r="E337" s="112">
        <v>18140</v>
      </c>
      <c r="F337" s="42">
        <v>14477</v>
      </c>
      <c r="G337" s="128">
        <f aca="true" t="shared" si="4" ref="G337:G411">(F337/E337)*100</f>
        <v>79.80705622932746</v>
      </c>
    </row>
    <row r="338" spans="1:7" ht="12.75">
      <c r="A338" s="10"/>
      <c r="B338" s="165"/>
      <c r="C338" s="193">
        <v>4410</v>
      </c>
      <c r="D338" s="204" t="s">
        <v>14</v>
      </c>
      <c r="E338" s="113">
        <v>1000</v>
      </c>
      <c r="F338" s="42">
        <v>172</v>
      </c>
      <c r="G338" s="128">
        <f t="shared" si="4"/>
        <v>17.2</v>
      </c>
    </row>
    <row r="339" spans="1:7" ht="12.75">
      <c r="A339" s="10"/>
      <c r="B339" s="165"/>
      <c r="C339" s="188">
        <v>4430</v>
      </c>
      <c r="D339" s="189" t="s">
        <v>15</v>
      </c>
      <c r="E339" s="112">
        <v>4530</v>
      </c>
      <c r="F339" s="42">
        <v>2795</v>
      </c>
      <c r="G339" s="128">
        <f t="shared" si="4"/>
        <v>61.69977924944813</v>
      </c>
    </row>
    <row r="340" spans="1:7" ht="12.75">
      <c r="A340" s="10"/>
      <c r="B340" s="165"/>
      <c r="C340" s="188">
        <v>4440</v>
      </c>
      <c r="D340" s="189" t="s">
        <v>16</v>
      </c>
      <c r="E340" s="112">
        <v>12888</v>
      </c>
      <c r="F340" s="42">
        <v>4500</v>
      </c>
      <c r="G340" s="128">
        <f t="shared" si="4"/>
        <v>34.91620111731844</v>
      </c>
    </row>
    <row r="341" spans="1:7" ht="12.75">
      <c r="A341" s="10"/>
      <c r="B341" s="165"/>
      <c r="C341" s="188">
        <v>4480</v>
      </c>
      <c r="D341" s="189" t="s">
        <v>17</v>
      </c>
      <c r="E341" s="112">
        <v>6462</v>
      </c>
      <c r="F341" s="42">
        <v>3280</v>
      </c>
      <c r="G341" s="128">
        <f t="shared" si="4"/>
        <v>50.75827917053544</v>
      </c>
    </row>
    <row r="342" spans="1:7" ht="12.75" customHeight="1">
      <c r="A342" s="10"/>
      <c r="B342" s="183"/>
      <c r="C342" s="241">
        <v>4520</v>
      </c>
      <c r="D342" s="185" t="s">
        <v>89</v>
      </c>
      <c r="E342" s="312">
        <v>283</v>
      </c>
      <c r="F342" s="313">
        <v>268</v>
      </c>
      <c r="G342" s="306">
        <f t="shared" si="4"/>
        <v>94.69964664310953</v>
      </c>
    </row>
    <row r="343" spans="1:7" ht="12.75">
      <c r="A343" s="18"/>
      <c r="B343" s="214">
        <v>85204</v>
      </c>
      <c r="C343" s="208"/>
      <c r="D343" s="141" t="s">
        <v>58</v>
      </c>
      <c r="E343" s="234">
        <f>SUM(E344:E349)</f>
        <v>893632</v>
      </c>
      <c r="F343" s="115">
        <f>SUM(F344:F349)</f>
        <v>437563</v>
      </c>
      <c r="G343" s="54">
        <f t="shared" si="4"/>
        <v>48.96456259399842</v>
      </c>
    </row>
    <row r="344" spans="1:7" ht="36">
      <c r="A344" s="18"/>
      <c r="B344" s="217"/>
      <c r="C344" s="72">
        <v>2320</v>
      </c>
      <c r="D344" s="146" t="s">
        <v>136</v>
      </c>
      <c r="E344" s="147">
        <v>17507</v>
      </c>
      <c r="F344" s="42">
        <v>4539</v>
      </c>
      <c r="G344" s="128">
        <f t="shared" si="4"/>
        <v>25.926772148283543</v>
      </c>
    </row>
    <row r="345" spans="1:7" ht="12.75">
      <c r="A345" s="18"/>
      <c r="B345" s="205"/>
      <c r="C345" s="193">
        <v>3110</v>
      </c>
      <c r="D345" s="150" t="s">
        <v>57</v>
      </c>
      <c r="E345" s="113">
        <v>769397</v>
      </c>
      <c r="F345" s="42">
        <v>400014</v>
      </c>
      <c r="G345" s="128">
        <f t="shared" si="4"/>
        <v>51.99058483461724</v>
      </c>
    </row>
    <row r="346" spans="1:7" ht="12.75" customHeight="1">
      <c r="A346" s="18"/>
      <c r="B346" s="205"/>
      <c r="C346" s="193">
        <v>4110</v>
      </c>
      <c r="D346" s="150" t="s">
        <v>10</v>
      </c>
      <c r="E346" s="113">
        <v>13917</v>
      </c>
      <c r="F346" s="42">
        <v>3374</v>
      </c>
      <c r="G346" s="128">
        <f t="shared" si="4"/>
        <v>24.24373068908529</v>
      </c>
    </row>
    <row r="347" spans="1:7" ht="12.75">
      <c r="A347" s="18"/>
      <c r="B347" s="205"/>
      <c r="C347" s="193">
        <v>4120</v>
      </c>
      <c r="D347" s="150" t="s">
        <v>11</v>
      </c>
      <c r="E347" s="113">
        <v>2097</v>
      </c>
      <c r="F347" s="42">
        <v>508</v>
      </c>
      <c r="G347" s="128">
        <f t="shared" si="4"/>
        <v>24.225083452551264</v>
      </c>
    </row>
    <row r="348" spans="1:7" ht="12.75">
      <c r="A348" s="18"/>
      <c r="B348" s="205"/>
      <c r="C348" s="193">
        <v>4170</v>
      </c>
      <c r="D348" s="150" t="s">
        <v>120</v>
      </c>
      <c r="E348" s="113">
        <v>85589</v>
      </c>
      <c r="F348" s="43">
        <v>24625</v>
      </c>
      <c r="G348" s="128">
        <f t="shared" si="4"/>
        <v>28.771220600778136</v>
      </c>
    </row>
    <row r="349" spans="1:7" ht="12.75" customHeight="1">
      <c r="A349" s="24"/>
      <c r="B349" s="209"/>
      <c r="C349" s="172">
        <v>6060</v>
      </c>
      <c r="D349" s="154" t="s">
        <v>88</v>
      </c>
      <c r="E349" s="110">
        <v>5125</v>
      </c>
      <c r="F349" s="37">
        <v>4503</v>
      </c>
      <c r="G349" s="125">
        <f t="shared" si="4"/>
        <v>87.86341463414634</v>
      </c>
    </row>
    <row r="350" spans="1:7" ht="12.75" customHeight="1">
      <c r="A350" s="23"/>
      <c r="B350" s="261">
        <v>85212</v>
      </c>
      <c r="C350" s="180"/>
      <c r="D350" s="187" t="s">
        <v>94</v>
      </c>
      <c r="E350" s="257">
        <v>6520</v>
      </c>
      <c r="F350" s="45">
        <v>3528</v>
      </c>
      <c r="G350" s="129">
        <f t="shared" si="4"/>
        <v>54.11042944785276</v>
      </c>
    </row>
    <row r="351" spans="1:7" ht="12.75">
      <c r="A351" s="18"/>
      <c r="B351" s="183"/>
      <c r="C351" s="184">
        <v>3110</v>
      </c>
      <c r="D351" s="185" t="s">
        <v>57</v>
      </c>
      <c r="E351" s="258">
        <v>6520</v>
      </c>
      <c r="F351" s="131">
        <v>3528</v>
      </c>
      <c r="G351" s="55">
        <f t="shared" si="4"/>
        <v>54.11042944785276</v>
      </c>
    </row>
    <row r="352" spans="1:7" ht="12.75">
      <c r="A352" s="18"/>
      <c r="B352" s="165">
        <v>85218</v>
      </c>
      <c r="C352" s="167"/>
      <c r="D352" s="168" t="s">
        <v>142</v>
      </c>
      <c r="E352" s="259">
        <f>SUM(E353:E364)</f>
        <v>232907</v>
      </c>
      <c r="F352" s="216">
        <f>SUM(F353:F364)</f>
        <v>120965</v>
      </c>
      <c r="G352" s="123">
        <f t="shared" si="4"/>
        <v>51.93703924742494</v>
      </c>
    </row>
    <row r="353" spans="1:7" ht="12.75">
      <c r="A353" s="18"/>
      <c r="B353" s="217"/>
      <c r="C353" s="171">
        <v>3020</v>
      </c>
      <c r="D353" s="146" t="s">
        <v>121</v>
      </c>
      <c r="E353" s="278">
        <v>210</v>
      </c>
      <c r="F353" s="11">
        <v>19</v>
      </c>
      <c r="G353" s="291">
        <f t="shared" si="4"/>
        <v>9.047619047619047</v>
      </c>
    </row>
    <row r="354" spans="1:7" ht="12.75">
      <c r="A354" s="18"/>
      <c r="B354" s="205"/>
      <c r="C354" s="193">
        <v>4010</v>
      </c>
      <c r="D354" s="150" t="s">
        <v>59</v>
      </c>
      <c r="E354" s="296">
        <v>155747</v>
      </c>
      <c r="F354" s="25">
        <v>74572</v>
      </c>
      <c r="G354" s="130">
        <f t="shared" si="4"/>
        <v>47.880215991319254</v>
      </c>
    </row>
    <row r="355" spans="1:7" ht="12.75" customHeight="1">
      <c r="A355" s="18"/>
      <c r="B355" s="205"/>
      <c r="C355" s="193">
        <v>4040</v>
      </c>
      <c r="D355" s="150" t="s">
        <v>9</v>
      </c>
      <c r="E355" s="296">
        <v>13695</v>
      </c>
      <c r="F355" s="45">
        <v>13325</v>
      </c>
      <c r="G355" s="292">
        <f t="shared" si="4"/>
        <v>97.298284045272</v>
      </c>
    </row>
    <row r="356" spans="1:7" ht="12.75">
      <c r="A356" s="18"/>
      <c r="B356" s="205"/>
      <c r="C356" s="193">
        <v>4110</v>
      </c>
      <c r="D356" s="150" t="s">
        <v>10</v>
      </c>
      <c r="E356" s="296">
        <v>30027</v>
      </c>
      <c r="F356" s="25">
        <v>9966</v>
      </c>
      <c r="G356" s="130">
        <f t="shared" si="4"/>
        <v>33.190128884004395</v>
      </c>
    </row>
    <row r="357" spans="1:7" ht="12.75" customHeight="1">
      <c r="A357" s="18"/>
      <c r="B357" s="205"/>
      <c r="C357" s="193">
        <v>4120</v>
      </c>
      <c r="D357" s="150" t="s">
        <v>11</v>
      </c>
      <c r="E357" s="296">
        <v>4026</v>
      </c>
      <c r="F357" s="45">
        <v>2214</v>
      </c>
      <c r="G357" s="292">
        <f t="shared" si="4"/>
        <v>54.992548435171386</v>
      </c>
    </row>
    <row r="358" spans="1:7" ht="12.75">
      <c r="A358" s="18"/>
      <c r="B358" s="205"/>
      <c r="C358" s="193">
        <v>4210</v>
      </c>
      <c r="D358" s="150" t="s">
        <v>12</v>
      </c>
      <c r="E358" s="296">
        <v>4100</v>
      </c>
      <c r="F358" s="25">
        <v>4087</v>
      </c>
      <c r="G358" s="130">
        <f t="shared" si="4"/>
        <v>99.6829268292683</v>
      </c>
    </row>
    <row r="359" spans="1:7" ht="12.75">
      <c r="A359" s="18"/>
      <c r="B359" s="205"/>
      <c r="C359" s="193">
        <v>4270</v>
      </c>
      <c r="D359" s="150" t="s">
        <v>23</v>
      </c>
      <c r="E359" s="296">
        <v>1100</v>
      </c>
      <c r="F359" s="45">
        <v>107</v>
      </c>
      <c r="G359" s="292">
        <f t="shared" si="4"/>
        <v>9.727272727272727</v>
      </c>
    </row>
    <row r="360" spans="1:7" ht="12.75" customHeight="1">
      <c r="A360" s="18"/>
      <c r="B360" s="205"/>
      <c r="C360" s="193">
        <v>4300</v>
      </c>
      <c r="D360" s="150" t="s">
        <v>6</v>
      </c>
      <c r="E360" s="296">
        <v>10500</v>
      </c>
      <c r="F360" s="25">
        <v>7349</v>
      </c>
      <c r="G360" s="130">
        <f t="shared" si="4"/>
        <v>69.99047619047619</v>
      </c>
    </row>
    <row r="361" spans="1:7" ht="12.75">
      <c r="A361" s="18"/>
      <c r="B361" s="205"/>
      <c r="C361" s="193">
        <v>4410</v>
      </c>
      <c r="D361" s="150" t="s">
        <v>14</v>
      </c>
      <c r="E361" s="314">
        <v>800</v>
      </c>
      <c r="F361" s="25">
        <v>197</v>
      </c>
      <c r="G361" s="130">
        <f t="shared" si="4"/>
        <v>24.625</v>
      </c>
    </row>
    <row r="362" spans="1:7" ht="12.75">
      <c r="A362" s="18"/>
      <c r="B362" s="205"/>
      <c r="C362" s="193">
        <v>4430</v>
      </c>
      <c r="D362" s="150" t="s">
        <v>15</v>
      </c>
      <c r="E362" s="296">
        <v>2100</v>
      </c>
      <c r="F362" s="25">
        <v>294</v>
      </c>
      <c r="G362" s="130">
        <f t="shared" si="4"/>
        <v>14.000000000000002</v>
      </c>
    </row>
    <row r="363" spans="1:7" ht="12.75">
      <c r="A363" s="18"/>
      <c r="B363" s="205"/>
      <c r="C363" s="193">
        <v>4440</v>
      </c>
      <c r="D363" s="150" t="s">
        <v>16</v>
      </c>
      <c r="E363" s="296">
        <v>5102</v>
      </c>
      <c r="F363" s="25">
        <v>3826</v>
      </c>
      <c r="G363" s="130">
        <f t="shared" si="4"/>
        <v>74.99019992159937</v>
      </c>
    </row>
    <row r="364" spans="1:7" ht="12.75" customHeight="1">
      <c r="A364" s="18"/>
      <c r="B364" s="209"/>
      <c r="C364" s="172">
        <v>6060</v>
      </c>
      <c r="D364" s="154" t="s">
        <v>88</v>
      </c>
      <c r="E364" s="279">
        <v>5500</v>
      </c>
      <c r="F364" s="12">
        <v>5009</v>
      </c>
      <c r="G364" s="283">
        <f t="shared" si="4"/>
        <v>91.07272727272728</v>
      </c>
    </row>
    <row r="365" spans="1:7" ht="27.75" customHeight="1">
      <c r="A365" s="18"/>
      <c r="B365" s="102">
        <v>85220</v>
      </c>
      <c r="C365" s="167"/>
      <c r="D365" s="168" t="s">
        <v>143</v>
      </c>
      <c r="E365" s="260">
        <f>SUM(E366:E377)</f>
        <v>85210</v>
      </c>
      <c r="F365" s="260">
        <f>SUM(F366:F377)</f>
        <v>45156</v>
      </c>
      <c r="G365" s="315">
        <f t="shared" si="4"/>
        <v>52.99378007276141</v>
      </c>
    </row>
    <row r="366" spans="1:7" ht="12.75">
      <c r="A366" s="18"/>
      <c r="B366" s="84"/>
      <c r="C366" s="171">
        <v>3020</v>
      </c>
      <c r="D366" s="146" t="s">
        <v>128</v>
      </c>
      <c r="E366" s="147">
        <v>300</v>
      </c>
      <c r="F366" s="50">
        <v>13</v>
      </c>
      <c r="G366" s="124">
        <f t="shared" si="4"/>
        <v>4.333333333333334</v>
      </c>
    </row>
    <row r="367" spans="1:7" ht="12.75">
      <c r="A367" s="18"/>
      <c r="B367" s="205"/>
      <c r="C367" s="193">
        <v>4010</v>
      </c>
      <c r="D367" s="150" t="s">
        <v>8</v>
      </c>
      <c r="E367" s="113">
        <v>42729</v>
      </c>
      <c r="F367" s="39">
        <v>24998</v>
      </c>
      <c r="G367" s="128">
        <f t="shared" si="4"/>
        <v>58.50359240796649</v>
      </c>
    </row>
    <row r="368" spans="1:7" ht="12.75">
      <c r="A368" s="18"/>
      <c r="B368" s="205"/>
      <c r="C368" s="193">
        <v>4040</v>
      </c>
      <c r="D368" s="150" t="s">
        <v>9</v>
      </c>
      <c r="E368" s="113">
        <v>630</v>
      </c>
      <c r="F368" s="41">
        <v>630</v>
      </c>
      <c r="G368" s="128">
        <f t="shared" si="4"/>
        <v>100</v>
      </c>
    </row>
    <row r="369" spans="1:7" ht="12.75">
      <c r="A369" s="18"/>
      <c r="B369" s="205"/>
      <c r="C369" s="193">
        <v>4110</v>
      </c>
      <c r="D369" s="150" t="s">
        <v>10</v>
      </c>
      <c r="E369" s="113">
        <v>8057</v>
      </c>
      <c r="F369" s="39">
        <v>4593</v>
      </c>
      <c r="G369" s="128">
        <f t="shared" si="4"/>
        <v>57.0063298994663</v>
      </c>
    </row>
    <row r="370" spans="1:7" ht="12.75" customHeight="1">
      <c r="A370" s="18"/>
      <c r="B370" s="205"/>
      <c r="C370" s="193">
        <v>4120</v>
      </c>
      <c r="D370" s="150" t="s">
        <v>11</v>
      </c>
      <c r="E370" s="113">
        <v>1014</v>
      </c>
      <c r="F370" s="39">
        <v>635</v>
      </c>
      <c r="G370" s="128">
        <f t="shared" si="4"/>
        <v>62.6232741617357</v>
      </c>
    </row>
    <row r="371" spans="1:7" ht="14.25">
      <c r="A371" s="20"/>
      <c r="B371" s="195"/>
      <c r="C371" s="193">
        <v>4170</v>
      </c>
      <c r="D371" s="150" t="s">
        <v>120</v>
      </c>
      <c r="E371" s="113">
        <v>8790</v>
      </c>
      <c r="F371" s="39">
        <v>2504</v>
      </c>
      <c r="G371" s="128">
        <f t="shared" si="4"/>
        <v>28.486916951080776</v>
      </c>
    </row>
    <row r="372" spans="1:7" ht="12.75">
      <c r="A372" s="18"/>
      <c r="B372" s="205"/>
      <c r="C372" s="193">
        <v>4210</v>
      </c>
      <c r="D372" s="150" t="s">
        <v>12</v>
      </c>
      <c r="E372" s="113">
        <v>11632</v>
      </c>
      <c r="F372" s="280">
        <v>3238</v>
      </c>
      <c r="G372" s="129">
        <f t="shared" si="4"/>
        <v>27.83700137551582</v>
      </c>
    </row>
    <row r="373" spans="1:7" ht="15.75">
      <c r="A373" s="23"/>
      <c r="B373" s="205"/>
      <c r="C373" s="193">
        <v>4270</v>
      </c>
      <c r="D373" s="150" t="s">
        <v>23</v>
      </c>
      <c r="E373" s="113">
        <v>1138</v>
      </c>
      <c r="F373" s="39">
        <v>1138</v>
      </c>
      <c r="G373" s="128">
        <f t="shared" si="4"/>
        <v>100</v>
      </c>
    </row>
    <row r="374" spans="1:7" ht="12.75">
      <c r="A374" s="18"/>
      <c r="B374" s="205"/>
      <c r="C374" s="193">
        <v>4300</v>
      </c>
      <c r="D374" s="150" t="s">
        <v>6</v>
      </c>
      <c r="E374" s="113">
        <v>3090</v>
      </c>
      <c r="F374" s="39">
        <v>825</v>
      </c>
      <c r="G374" s="128">
        <f t="shared" si="4"/>
        <v>26.699029126213592</v>
      </c>
    </row>
    <row r="375" spans="1:7" ht="12.75">
      <c r="A375" s="10"/>
      <c r="B375" s="195"/>
      <c r="C375" s="193">
        <v>4410</v>
      </c>
      <c r="D375" s="150" t="s">
        <v>14</v>
      </c>
      <c r="E375" s="113">
        <v>500</v>
      </c>
      <c r="F375" s="39">
        <v>0</v>
      </c>
      <c r="G375" s="128">
        <f t="shared" si="4"/>
        <v>0</v>
      </c>
    </row>
    <row r="376" spans="1:7" ht="12.75">
      <c r="A376" s="18"/>
      <c r="B376" s="205"/>
      <c r="C376" s="193">
        <v>4440</v>
      </c>
      <c r="D376" s="150" t="s">
        <v>16</v>
      </c>
      <c r="E376" s="113">
        <v>2205</v>
      </c>
      <c r="F376" s="41">
        <v>1654</v>
      </c>
      <c r="G376" s="128">
        <f t="shared" si="4"/>
        <v>75.01133786848072</v>
      </c>
    </row>
    <row r="377" spans="1:7" ht="12" customHeight="1">
      <c r="A377" s="18"/>
      <c r="B377" s="209"/>
      <c r="C377" s="172">
        <v>6060</v>
      </c>
      <c r="D377" s="154" t="s">
        <v>88</v>
      </c>
      <c r="E377" s="110">
        <v>5125</v>
      </c>
      <c r="F377" s="44">
        <v>4928</v>
      </c>
      <c r="G377" s="125">
        <f t="shared" si="4"/>
        <v>96.15609756097561</v>
      </c>
    </row>
    <row r="378" spans="1:7" ht="14.25" customHeight="1">
      <c r="A378" s="206">
        <v>853</v>
      </c>
      <c r="B378" s="211"/>
      <c r="C378" s="211"/>
      <c r="D378" s="262" t="s">
        <v>85</v>
      </c>
      <c r="E378" s="316">
        <f>SUM(E379,E391,E395,E408)</f>
        <v>876175</v>
      </c>
      <c r="F378" s="316">
        <f>SUM(F379,F391,F395,F408)</f>
        <v>483726</v>
      </c>
      <c r="G378" s="285">
        <f t="shared" si="4"/>
        <v>55.20883385168488</v>
      </c>
    </row>
    <row r="379" spans="1:7" ht="12.75">
      <c r="A379" s="165"/>
      <c r="B379" s="207">
        <v>85321</v>
      </c>
      <c r="C379" s="202"/>
      <c r="D379" s="203" t="s">
        <v>144</v>
      </c>
      <c r="E379" s="115">
        <f>SUM(E380:E390)</f>
        <v>94253</v>
      </c>
      <c r="F379" s="115">
        <f>SUM(F380:F390)</f>
        <v>56232</v>
      </c>
      <c r="G379" s="55">
        <f t="shared" si="4"/>
        <v>59.66070045515792</v>
      </c>
    </row>
    <row r="380" spans="1:7" ht="12.75" customHeight="1">
      <c r="A380" s="197"/>
      <c r="B380" s="193"/>
      <c r="C380" s="188">
        <v>4010</v>
      </c>
      <c r="D380" s="189" t="s">
        <v>8</v>
      </c>
      <c r="E380" s="113">
        <v>44177</v>
      </c>
      <c r="F380" s="42">
        <v>22713</v>
      </c>
      <c r="G380" s="128">
        <f t="shared" si="4"/>
        <v>51.41363152771804</v>
      </c>
    </row>
    <row r="381" spans="1:7" ht="12.75">
      <c r="A381" s="165"/>
      <c r="B381" s="193"/>
      <c r="C381" s="188">
        <v>4040</v>
      </c>
      <c r="D381" s="189" t="s">
        <v>9</v>
      </c>
      <c r="E381" s="113">
        <v>2084</v>
      </c>
      <c r="F381" s="42">
        <v>2084</v>
      </c>
      <c r="G381" s="128">
        <f t="shared" si="4"/>
        <v>100</v>
      </c>
    </row>
    <row r="382" spans="1:7" ht="12.75">
      <c r="A382" s="165"/>
      <c r="B382" s="193"/>
      <c r="C382" s="188">
        <v>4110</v>
      </c>
      <c r="D382" s="189" t="s">
        <v>10</v>
      </c>
      <c r="E382" s="113">
        <v>8201</v>
      </c>
      <c r="F382" s="42">
        <v>4540</v>
      </c>
      <c r="G382" s="128">
        <f t="shared" si="4"/>
        <v>55.35910254846969</v>
      </c>
    </row>
    <row r="383" spans="1:7" ht="12.75">
      <c r="A383" s="165"/>
      <c r="B383" s="193"/>
      <c r="C383" s="188">
        <v>4120</v>
      </c>
      <c r="D383" s="189" t="s">
        <v>11</v>
      </c>
      <c r="E383" s="114">
        <v>885</v>
      </c>
      <c r="F383" s="42">
        <v>627</v>
      </c>
      <c r="G383" s="128">
        <f t="shared" si="4"/>
        <v>70.84745762711864</v>
      </c>
    </row>
    <row r="384" spans="1:7" ht="12.75">
      <c r="A384" s="165"/>
      <c r="B384" s="193"/>
      <c r="C384" s="188">
        <v>4170</v>
      </c>
      <c r="D384" s="189" t="s">
        <v>120</v>
      </c>
      <c r="E384" s="113">
        <v>15000</v>
      </c>
      <c r="F384" s="42">
        <v>10771</v>
      </c>
      <c r="G384" s="128">
        <f t="shared" si="4"/>
        <v>71.80666666666666</v>
      </c>
    </row>
    <row r="385" spans="1:7" ht="12.75">
      <c r="A385" s="165"/>
      <c r="B385" s="193"/>
      <c r="C385" s="188">
        <v>4210</v>
      </c>
      <c r="D385" s="189" t="s">
        <v>12</v>
      </c>
      <c r="E385" s="113">
        <v>1820</v>
      </c>
      <c r="F385" s="42">
        <v>1188</v>
      </c>
      <c r="G385" s="128">
        <f t="shared" si="4"/>
        <v>65.27472527472527</v>
      </c>
    </row>
    <row r="386" spans="1:7" ht="12.75">
      <c r="A386" s="165"/>
      <c r="B386" s="193"/>
      <c r="C386" s="188">
        <v>4260</v>
      </c>
      <c r="D386" s="189" t="s">
        <v>13</v>
      </c>
      <c r="E386" s="113">
        <v>8025</v>
      </c>
      <c r="F386" s="42">
        <v>6553</v>
      </c>
      <c r="G386" s="128">
        <f t="shared" si="4"/>
        <v>81.65732087227414</v>
      </c>
    </row>
    <row r="387" spans="1:7" ht="12.75">
      <c r="A387" s="165"/>
      <c r="B387" s="193"/>
      <c r="C387" s="188">
        <v>4270</v>
      </c>
      <c r="D387" s="189" t="s">
        <v>23</v>
      </c>
      <c r="E387" s="113">
        <v>1350</v>
      </c>
      <c r="F387" s="42">
        <v>1031</v>
      </c>
      <c r="G387" s="128">
        <f t="shared" si="4"/>
        <v>76.37037037037037</v>
      </c>
    </row>
    <row r="388" spans="1:7" ht="12.75">
      <c r="A388" s="165"/>
      <c r="B388" s="193"/>
      <c r="C388" s="188">
        <v>4300</v>
      </c>
      <c r="D388" s="189" t="s">
        <v>6</v>
      </c>
      <c r="E388" s="113">
        <v>10780</v>
      </c>
      <c r="F388" s="42">
        <v>5427</v>
      </c>
      <c r="G388" s="128">
        <f t="shared" si="4"/>
        <v>50.34322820037106</v>
      </c>
    </row>
    <row r="389" spans="1:7" ht="12.75">
      <c r="A389" s="165"/>
      <c r="B389" s="193"/>
      <c r="C389" s="188">
        <v>4410</v>
      </c>
      <c r="D389" s="189" t="s">
        <v>14</v>
      </c>
      <c r="E389" s="114">
        <v>200</v>
      </c>
      <c r="F389" s="42">
        <v>0</v>
      </c>
      <c r="G389" s="128">
        <f t="shared" si="4"/>
        <v>0</v>
      </c>
    </row>
    <row r="390" spans="1:7" ht="12.75">
      <c r="A390" s="165"/>
      <c r="B390" s="172"/>
      <c r="C390" s="172">
        <v>4440</v>
      </c>
      <c r="D390" s="196" t="s">
        <v>16</v>
      </c>
      <c r="E390" s="110">
        <v>1731</v>
      </c>
      <c r="F390" s="42">
        <v>1298</v>
      </c>
      <c r="G390" s="128">
        <f t="shared" si="4"/>
        <v>74.98555748122473</v>
      </c>
    </row>
    <row r="391" spans="1:7" ht="25.5">
      <c r="A391" s="165"/>
      <c r="B391" s="92">
        <v>85324</v>
      </c>
      <c r="C391" s="167"/>
      <c r="D391" s="168" t="s">
        <v>83</v>
      </c>
      <c r="E391" s="119">
        <f>SUM(E392:E394)</f>
        <v>10925</v>
      </c>
      <c r="F391" s="228">
        <f>SUM(F392:F394)</f>
        <v>6995</v>
      </c>
      <c r="G391" s="304">
        <f t="shared" si="4"/>
        <v>64.02745995423341</v>
      </c>
    </row>
    <row r="392" spans="1:7" ht="12.75">
      <c r="A392" s="169"/>
      <c r="B392" s="217"/>
      <c r="C392" s="171">
        <v>4210</v>
      </c>
      <c r="D392" s="146" t="s">
        <v>12</v>
      </c>
      <c r="E392" s="109">
        <v>3300</v>
      </c>
      <c r="F392" s="42">
        <v>1351</v>
      </c>
      <c r="G392" s="128">
        <f t="shared" si="4"/>
        <v>40.939393939393945</v>
      </c>
    </row>
    <row r="393" spans="1:7" ht="12.75">
      <c r="A393" s="169"/>
      <c r="B393" s="205"/>
      <c r="C393" s="193">
        <v>4300</v>
      </c>
      <c r="D393" s="150" t="s">
        <v>6</v>
      </c>
      <c r="E393" s="113">
        <v>2500</v>
      </c>
      <c r="F393" s="42">
        <v>825</v>
      </c>
      <c r="G393" s="128">
        <f t="shared" si="4"/>
        <v>33</v>
      </c>
    </row>
    <row r="394" spans="1:7" ht="12.75" customHeight="1">
      <c r="A394" s="165"/>
      <c r="B394" s="226"/>
      <c r="C394" s="172">
        <v>6060</v>
      </c>
      <c r="D394" s="154" t="s">
        <v>88</v>
      </c>
      <c r="E394" s="110">
        <v>5125</v>
      </c>
      <c r="F394" s="42">
        <v>4819</v>
      </c>
      <c r="G394" s="128">
        <f t="shared" si="4"/>
        <v>94.02926829268293</v>
      </c>
    </row>
    <row r="395" spans="1:7" ht="12.75" customHeight="1">
      <c r="A395" s="197"/>
      <c r="B395" s="165">
        <v>85333</v>
      </c>
      <c r="C395" s="167"/>
      <c r="D395" s="168" t="s">
        <v>60</v>
      </c>
      <c r="E395" s="108">
        <f>SUM(E396:E407)</f>
        <v>769767</v>
      </c>
      <c r="F395" s="115">
        <f>SUM(F396:F407)</f>
        <v>420499</v>
      </c>
      <c r="G395" s="124">
        <f t="shared" si="4"/>
        <v>54.62678966492458</v>
      </c>
    </row>
    <row r="396" spans="1:7" ht="12.75">
      <c r="A396" s="169"/>
      <c r="B396" s="217"/>
      <c r="C396" s="171">
        <v>4010</v>
      </c>
      <c r="D396" s="146" t="s">
        <v>8</v>
      </c>
      <c r="E396" s="278">
        <v>540476</v>
      </c>
      <c r="F396" s="36">
        <v>275444</v>
      </c>
      <c r="G396" s="124">
        <f t="shared" si="4"/>
        <v>50.96322500906608</v>
      </c>
    </row>
    <row r="397" spans="1:7" ht="12.75">
      <c r="A397" s="169"/>
      <c r="B397" s="205"/>
      <c r="C397" s="193">
        <v>4040</v>
      </c>
      <c r="D397" s="150" t="s">
        <v>9</v>
      </c>
      <c r="E397" s="296">
        <v>40595</v>
      </c>
      <c r="F397" s="43">
        <v>38902</v>
      </c>
      <c r="G397" s="128">
        <f t="shared" si="4"/>
        <v>95.82953565710064</v>
      </c>
    </row>
    <row r="398" spans="1:7" ht="12.75">
      <c r="A398" s="169"/>
      <c r="B398" s="205"/>
      <c r="C398" s="193">
        <v>4110</v>
      </c>
      <c r="D398" s="150" t="s">
        <v>10</v>
      </c>
      <c r="E398" s="296">
        <v>101242</v>
      </c>
      <c r="F398" s="43">
        <v>54112</v>
      </c>
      <c r="G398" s="128">
        <f t="shared" si="4"/>
        <v>53.448173682858894</v>
      </c>
    </row>
    <row r="399" spans="1:7" ht="12.75" customHeight="1">
      <c r="A399" s="169"/>
      <c r="B399" s="205"/>
      <c r="C399" s="193">
        <v>4120</v>
      </c>
      <c r="D399" s="150" t="s">
        <v>11</v>
      </c>
      <c r="E399" s="296">
        <v>14365</v>
      </c>
      <c r="F399" s="42">
        <v>7426</v>
      </c>
      <c r="G399" s="128">
        <f t="shared" si="4"/>
        <v>51.695092238078665</v>
      </c>
    </row>
    <row r="400" spans="1:7" ht="12.75">
      <c r="A400" s="245"/>
      <c r="B400" s="209"/>
      <c r="C400" s="172">
        <v>4210</v>
      </c>
      <c r="D400" s="154" t="s">
        <v>12</v>
      </c>
      <c r="E400" s="279">
        <v>7541</v>
      </c>
      <c r="F400" s="308">
        <v>340</v>
      </c>
      <c r="G400" s="126">
        <f t="shared" si="4"/>
        <v>4.508685850682934</v>
      </c>
    </row>
    <row r="401" spans="1:7" ht="12.75">
      <c r="A401" s="169"/>
      <c r="B401" s="205"/>
      <c r="C401" s="193">
        <v>4260</v>
      </c>
      <c r="D401" s="150" t="s">
        <v>13</v>
      </c>
      <c r="E401" s="296">
        <v>23281</v>
      </c>
      <c r="F401" s="42">
        <v>16478</v>
      </c>
      <c r="G401" s="128">
        <f t="shared" si="4"/>
        <v>70.77874661741335</v>
      </c>
    </row>
    <row r="402" spans="1:7" ht="12.75">
      <c r="A402" s="169"/>
      <c r="B402" s="205"/>
      <c r="C402" s="193">
        <v>4300</v>
      </c>
      <c r="D402" s="150" t="s">
        <v>6</v>
      </c>
      <c r="E402" s="296">
        <v>11190</v>
      </c>
      <c r="F402" s="42">
        <v>3882</v>
      </c>
      <c r="G402" s="128">
        <f t="shared" si="4"/>
        <v>34.6916890080429</v>
      </c>
    </row>
    <row r="403" spans="1:7" ht="12.75" customHeight="1">
      <c r="A403" s="169"/>
      <c r="B403" s="205"/>
      <c r="C403" s="193">
        <v>4410</v>
      </c>
      <c r="D403" s="150" t="s">
        <v>14</v>
      </c>
      <c r="E403" s="296">
        <v>3344</v>
      </c>
      <c r="F403" s="298">
        <v>1898</v>
      </c>
      <c r="G403" s="129">
        <f t="shared" si="4"/>
        <v>56.75837320574163</v>
      </c>
    </row>
    <row r="404" spans="1:7" ht="12.75">
      <c r="A404" s="169"/>
      <c r="B404" s="205"/>
      <c r="C404" s="193">
        <v>4430</v>
      </c>
      <c r="D404" s="150" t="s">
        <v>15</v>
      </c>
      <c r="E404" s="296">
        <v>1894</v>
      </c>
      <c r="F404" s="42">
        <v>408</v>
      </c>
      <c r="G404" s="128">
        <f t="shared" si="4"/>
        <v>21.541710665258712</v>
      </c>
    </row>
    <row r="405" spans="1:7" ht="12.75">
      <c r="A405" s="169"/>
      <c r="B405" s="205"/>
      <c r="C405" s="193">
        <v>4440</v>
      </c>
      <c r="D405" s="150" t="s">
        <v>16</v>
      </c>
      <c r="E405" s="296">
        <v>12172</v>
      </c>
      <c r="F405" s="42">
        <v>9130</v>
      </c>
      <c r="G405" s="128">
        <f t="shared" si="4"/>
        <v>75.00821557673348</v>
      </c>
    </row>
    <row r="406" spans="1:7" ht="12.75">
      <c r="A406" s="169"/>
      <c r="B406" s="205"/>
      <c r="C406" s="263">
        <v>4480</v>
      </c>
      <c r="D406" s="264" t="s">
        <v>17</v>
      </c>
      <c r="E406" s="317">
        <v>2396</v>
      </c>
      <c r="F406" s="42">
        <v>1208</v>
      </c>
      <c r="G406" s="128">
        <f t="shared" si="4"/>
        <v>50.41736227045075</v>
      </c>
    </row>
    <row r="407" spans="1:7" ht="12.75" customHeight="1">
      <c r="A407" s="169"/>
      <c r="B407" s="209"/>
      <c r="C407" s="265">
        <v>6060</v>
      </c>
      <c r="D407" s="266" t="s">
        <v>88</v>
      </c>
      <c r="E407" s="318">
        <v>11271</v>
      </c>
      <c r="F407" s="37">
        <v>11271</v>
      </c>
      <c r="G407" s="125">
        <f t="shared" si="4"/>
        <v>100</v>
      </c>
    </row>
    <row r="408" spans="1:7" ht="12.75">
      <c r="A408" s="165"/>
      <c r="B408" s="180">
        <v>85395</v>
      </c>
      <c r="C408" s="267"/>
      <c r="D408" s="268" t="s">
        <v>35</v>
      </c>
      <c r="E408" s="269">
        <v>1230</v>
      </c>
      <c r="F408" s="31">
        <v>0</v>
      </c>
      <c r="G408" s="55">
        <f t="shared" si="4"/>
        <v>0</v>
      </c>
    </row>
    <row r="409" spans="1:7" ht="12.75">
      <c r="A409" s="183"/>
      <c r="B409" s="184"/>
      <c r="C409" s="247">
        <v>4440</v>
      </c>
      <c r="D409" s="248" t="s">
        <v>16</v>
      </c>
      <c r="E409" s="270">
        <v>1230</v>
      </c>
      <c r="F409" s="12">
        <v>0</v>
      </c>
      <c r="G409" s="128">
        <f t="shared" si="4"/>
        <v>0</v>
      </c>
    </row>
    <row r="410" spans="1:7" ht="14.25">
      <c r="A410" s="206">
        <v>854</v>
      </c>
      <c r="B410" s="190"/>
      <c r="C410" s="190"/>
      <c r="D410" s="191" t="s">
        <v>61</v>
      </c>
      <c r="E410" s="118">
        <f>SUM(E411,E422,E443,E458,E472,E479,E482)</f>
        <v>2936556</v>
      </c>
      <c r="F410" s="118">
        <f>SUM(F411,F422,F443,F458,F479,F482)</f>
        <v>1192752</v>
      </c>
      <c r="G410" s="122">
        <f t="shared" si="4"/>
        <v>40.61737627343051</v>
      </c>
    </row>
    <row r="411" spans="1:7" ht="12.75" customHeight="1">
      <c r="A411" s="197"/>
      <c r="B411" s="180">
        <v>85401</v>
      </c>
      <c r="C411" s="180"/>
      <c r="D411" s="187" t="s">
        <v>62</v>
      </c>
      <c r="E411" s="106">
        <f>SUM(E412:E421)</f>
        <v>215345</v>
      </c>
      <c r="F411" s="108">
        <f>SUM(F412:F421)</f>
        <v>116898</v>
      </c>
      <c r="G411" s="123">
        <f t="shared" si="4"/>
        <v>54.28405581740927</v>
      </c>
    </row>
    <row r="412" spans="1:7" ht="12.75" customHeight="1">
      <c r="A412" s="165"/>
      <c r="B412" s="188"/>
      <c r="C412" s="188">
        <v>3020</v>
      </c>
      <c r="D412" s="189" t="s">
        <v>121</v>
      </c>
      <c r="E412" s="233">
        <v>5295</v>
      </c>
      <c r="F412" s="11">
        <v>2375</v>
      </c>
      <c r="G412" s="291">
        <f aca="true" t="shared" si="5" ref="G412:G496">(F412/E412)*100</f>
        <v>44.85363550519358</v>
      </c>
    </row>
    <row r="413" spans="1:7" ht="12.75">
      <c r="A413" s="165"/>
      <c r="B413" s="188"/>
      <c r="C413" s="188">
        <v>4010</v>
      </c>
      <c r="D413" s="189" t="s">
        <v>8</v>
      </c>
      <c r="E413" s="233">
        <v>139531</v>
      </c>
      <c r="F413" s="25">
        <v>70731</v>
      </c>
      <c r="G413" s="130">
        <f t="shared" si="5"/>
        <v>50.691960926245784</v>
      </c>
    </row>
    <row r="414" spans="1:7" ht="12.75">
      <c r="A414" s="165"/>
      <c r="B414" s="193"/>
      <c r="C414" s="193">
        <v>4040</v>
      </c>
      <c r="D414" s="204" t="s">
        <v>9</v>
      </c>
      <c r="E414" s="233">
        <v>10011</v>
      </c>
      <c r="F414" s="25">
        <v>9993</v>
      </c>
      <c r="G414" s="130">
        <f t="shared" si="5"/>
        <v>99.82019778243931</v>
      </c>
    </row>
    <row r="415" spans="1:7" ht="12.75">
      <c r="A415" s="165"/>
      <c r="B415" s="193"/>
      <c r="C415" s="193">
        <v>4110</v>
      </c>
      <c r="D415" s="204" t="s">
        <v>10</v>
      </c>
      <c r="E415" s="233">
        <v>27315</v>
      </c>
      <c r="F415" s="25">
        <v>14697</v>
      </c>
      <c r="G415" s="130">
        <f t="shared" si="5"/>
        <v>53.80560131795716</v>
      </c>
    </row>
    <row r="416" spans="1:7" ht="12.75">
      <c r="A416" s="165"/>
      <c r="B416" s="193"/>
      <c r="C416" s="193">
        <v>4120</v>
      </c>
      <c r="D416" s="204" t="s">
        <v>11</v>
      </c>
      <c r="E416" s="296">
        <v>3670</v>
      </c>
      <c r="F416" s="25">
        <v>2016</v>
      </c>
      <c r="G416" s="130">
        <f t="shared" si="5"/>
        <v>54.93188010899183</v>
      </c>
    </row>
    <row r="417" spans="1:7" ht="12.75">
      <c r="A417" s="165"/>
      <c r="B417" s="188"/>
      <c r="C417" s="188">
        <v>4210</v>
      </c>
      <c r="D417" s="189" t="s">
        <v>12</v>
      </c>
      <c r="E417" s="233">
        <v>3431</v>
      </c>
      <c r="F417" s="25">
        <v>465</v>
      </c>
      <c r="G417" s="130">
        <f t="shared" si="5"/>
        <v>13.552900029146024</v>
      </c>
    </row>
    <row r="418" spans="1:7" ht="12.75">
      <c r="A418" s="165"/>
      <c r="B418" s="188"/>
      <c r="C418" s="188">
        <v>4220</v>
      </c>
      <c r="D418" s="189" t="s">
        <v>38</v>
      </c>
      <c r="E418" s="233">
        <v>16100</v>
      </c>
      <c r="F418" s="25">
        <v>13577</v>
      </c>
      <c r="G418" s="130">
        <f t="shared" si="5"/>
        <v>84.32919254658385</v>
      </c>
    </row>
    <row r="419" spans="1:7" ht="12.75" customHeight="1">
      <c r="A419" s="165"/>
      <c r="B419" s="188"/>
      <c r="C419" s="188">
        <v>4260</v>
      </c>
      <c r="D419" s="189" t="s">
        <v>13</v>
      </c>
      <c r="E419" s="233">
        <v>500</v>
      </c>
      <c r="F419" s="25">
        <v>168</v>
      </c>
      <c r="G419" s="130">
        <f t="shared" si="5"/>
        <v>33.6</v>
      </c>
    </row>
    <row r="420" spans="1:7" ht="12.75" customHeight="1">
      <c r="A420" s="165"/>
      <c r="B420" s="188"/>
      <c r="C420" s="188">
        <v>4300</v>
      </c>
      <c r="D420" s="189" t="s">
        <v>6</v>
      </c>
      <c r="E420" s="233">
        <v>500</v>
      </c>
      <c r="F420" s="45">
        <v>384</v>
      </c>
      <c r="G420" s="292">
        <f t="shared" si="5"/>
        <v>76.8</v>
      </c>
    </row>
    <row r="421" spans="1:7" ht="12.75" customHeight="1">
      <c r="A421" s="165"/>
      <c r="B421" s="184"/>
      <c r="C421" s="184">
        <v>4440</v>
      </c>
      <c r="D421" s="185" t="s">
        <v>16</v>
      </c>
      <c r="E421" s="288">
        <v>8992</v>
      </c>
      <c r="F421" s="12">
        <v>2492</v>
      </c>
      <c r="G421" s="283">
        <f t="shared" si="5"/>
        <v>27.713523131672595</v>
      </c>
    </row>
    <row r="422" spans="1:7" ht="12.75" customHeight="1">
      <c r="A422" s="197"/>
      <c r="B422" s="180">
        <v>85403</v>
      </c>
      <c r="C422" s="180"/>
      <c r="D422" s="187" t="s">
        <v>63</v>
      </c>
      <c r="E422" s="106">
        <f>SUM(E423:E442)</f>
        <v>1554301</v>
      </c>
      <c r="F422" s="106">
        <f>SUM(F423:F442)</f>
        <v>757119</v>
      </c>
      <c r="G422" s="55">
        <f t="shared" si="5"/>
        <v>48.711221314275676</v>
      </c>
    </row>
    <row r="423" spans="1:7" ht="12.75">
      <c r="A423" s="165"/>
      <c r="B423" s="188"/>
      <c r="C423" s="188">
        <v>3020</v>
      </c>
      <c r="D423" s="189" t="s">
        <v>121</v>
      </c>
      <c r="E423" s="112">
        <v>633</v>
      </c>
      <c r="F423" s="42">
        <v>0</v>
      </c>
      <c r="G423" s="128">
        <f t="shared" si="5"/>
        <v>0</v>
      </c>
    </row>
    <row r="424" spans="1:7" ht="12.75">
      <c r="A424" s="165"/>
      <c r="B424" s="188"/>
      <c r="C424" s="188">
        <v>4010</v>
      </c>
      <c r="D424" s="189" t="s">
        <v>8</v>
      </c>
      <c r="E424" s="112">
        <v>837221</v>
      </c>
      <c r="F424" s="42">
        <v>422403</v>
      </c>
      <c r="G424" s="128">
        <f t="shared" si="5"/>
        <v>50.452986726324355</v>
      </c>
    </row>
    <row r="425" spans="1:7" ht="12.75">
      <c r="A425" s="165"/>
      <c r="B425" s="188"/>
      <c r="C425" s="188">
        <v>4040</v>
      </c>
      <c r="D425" s="189" t="s">
        <v>9</v>
      </c>
      <c r="E425" s="112">
        <v>81689</v>
      </c>
      <c r="F425" s="42">
        <v>78735</v>
      </c>
      <c r="G425" s="128">
        <f t="shared" si="5"/>
        <v>96.38384605026381</v>
      </c>
    </row>
    <row r="426" spans="1:7" ht="12.75">
      <c r="A426" s="165"/>
      <c r="B426" s="188"/>
      <c r="C426" s="188">
        <v>4110</v>
      </c>
      <c r="D426" s="189" t="s">
        <v>10</v>
      </c>
      <c r="E426" s="112">
        <v>153782</v>
      </c>
      <c r="F426" s="42">
        <v>86275</v>
      </c>
      <c r="G426" s="128">
        <f t="shared" si="5"/>
        <v>56.10214459429582</v>
      </c>
    </row>
    <row r="427" spans="1:7" ht="12.75">
      <c r="A427" s="165"/>
      <c r="B427" s="188"/>
      <c r="C427" s="188">
        <v>4120</v>
      </c>
      <c r="D427" s="189" t="s">
        <v>11</v>
      </c>
      <c r="E427" s="112">
        <v>22324</v>
      </c>
      <c r="F427" s="42">
        <v>11940</v>
      </c>
      <c r="G427" s="128">
        <f t="shared" si="5"/>
        <v>53.48503852356209</v>
      </c>
    </row>
    <row r="428" spans="1:7" ht="12.75">
      <c r="A428" s="165"/>
      <c r="B428" s="188"/>
      <c r="C428" s="188">
        <v>4170</v>
      </c>
      <c r="D428" s="189" t="s">
        <v>120</v>
      </c>
      <c r="E428" s="112">
        <v>1100</v>
      </c>
      <c r="F428" s="42">
        <v>0</v>
      </c>
      <c r="G428" s="128">
        <f t="shared" si="5"/>
        <v>0</v>
      </c>
    </row>
    <row r="429" spans="1:7" ht="12.75">
      <c r="A429" s="165"/>
      <c r="B429" s="188"/>
      <c r="C429" s="188">
        <v>4210</v>
      </c>
      <c r="D429" s="189" t="s">
        <v>12</v>
      </c>
      <c r="E429" s="112">
        <v>45480</v>
      </c>
      <c r="F429" s="42">
        <v>20310</v>
      </c>
      <c r="G429" s="128">
        <f t="shared" si="5"/>
        <v>44.656992084432716</v>
      </c>
    </row>
    <row r="430" spans="1:7" ht="12.75">
      <c r="A430" s="165"/>
      <c r="B430" s="188"/>
      <c r="C430" s="188">
        <v>4220</v>
      </c>
      <c r="D430" s="189" t="s">
        <v>38</v>
      </c>
      <c r="E430" s="112">
        <v>58221</v>
      </c>
      <c r="F430" s="42">
        <v>25300</v>
      </c>
      <c r="G430" s="128">
        <f t="shared" si="5"/>
        <v>43.45511069888872</v>
      </c>
    </row>
    <row r="431" spans="1:7" ht="12.75">
      <c r="A431" s="165"/>
      <c r="B431" s="188"/>
      <c r="C431" s="188">
        <v>4230</v>
      </c>
      <c r="D431" s="189" t="s">
        <v>40</v>
      </c>
      <c r="E431" s="112">
        <v>1000</v>
      </c>
      <c r="F431" s="42">
        <v>703</v>
      </c>
      <c r="G431" s="128">
        <f t="shared" si="5"/>
        <v>70.3</v>
      </c>
    </row>
    <row r="432" spans="1:7" ht="12.75">
      <c r="A432" s="165"/>
      <c r="B432" s="188"/>
      <c r="C432" s="188">
        <v>4240</v>
      </c>
      <c r="D432" s="189" t="s">
        <v>133</v>
      </c>
      <c r="E432" s="112">
        <v>3800</v>
      </c>
      <c r="F432" s="42">
        <v>447</v>
      </c>
      <c r="G432" s="128">
        <f t="shared" si="5"/>
        <v>11.763157894736842</v>
      </c>
    </row>
    <row r="433" spans="1:7" ht="12.75">
      <c r="A433" s="165"/>
      <c r="B433" s="188"/>
      <c r="C433" s="188">
        <v>4260</v>
      </c>
      <c r="D433" s="189" t="s">
        <v>13</v>
      </c>
      <c r="E433" s="112">
        <v>61790</v>
      </c>
      <c r="F433" s="42">
        <v>53697</v>
      </c>
      <c r="G433" s="128">
        <f t="shared" si="5"/>
        <v>86.90241139342936</v>
      </c>
    </row>
    <row r="434" spans="1:7" ht="12.75">
      <c r="A434" s="165"/>
      <c r="B434" s="188"/>
      <c r="C434" s="188">
        <v>4270</v>
      </c>
      <c r="D434" s="189" t="s">
        <v>23</v>
      </c>
      <c r="E434" s="112">
        <v>1000</v>
      </c>
      <c r="F434" s="42">
        <v>0</v>
      </c>
      <c r="G434" s="128">
        <f t="shared" si="5"/>
        <v>0</v>
      </c>
    </row>
    <row r="435" spans="1:7" ht="12.75">
      <c r="A435" s="165"/>
      <c r="B435" s="188"/>
      <c r="C435" s="188">
        <v>4300</v>
      </c>
      <c r="D435" s="189" t="s">
        <v>6</v>
      </c>
      <c r="E435" s="112">
        <v>13260</v>
      </c>
      <c r="F435" s="42">
        <v>11459</v>
      </c>
      <c r="G435" s="128">
        <f t="shared" si="5"/>
        <v>86.41779788838613</v>
      </c>
    </row>
    <row r="436" spans="1:7" ht="12.75">
      <c r="A436" s="165"/>
      <c r="B436" s="188"/>
      <c r="C436" s="188">
        <v>4350</v>
      </c>
      <c r="D436" s="189" t="s">
        <v>125</v>
      </c>
      <c r="E436" s="112">
        <v>1680</v>
      </c>
      <c r="F436" s="42">
        <v>320</v>
      </c>
      <c r="G436" s="128">
        <f t="shared" si="5"/>
        <v>19.047619047619047</v>
      </c>
    </row>
    <row r="437" spans="1:7" ht="12.75">
      <c r="A437" s="165"/>
      <c r="B437" s="188"/>
      <c r="C437" s="188">
        <v>4410</v>
      </c>
      <c r="D437" s="189" t="s">
        <v>14</v>
      </c>
      <c r="E437" s="112">
        <v>100</v>
      </c>
      <c r="F437" s="43">
        <v>0</v>
      </c>
      <c r="G437" s="128">
        <f t="shared" si="5"/>
        <v>0</v>
      </c>
    </row>
    <row r="438" spans="1:7" ht="12.75">
      <c r="A438" s="165"/>
      <c r="B438" s="188"/>
      <c r="C438" s="188">
        <v>4430</v>
      </c>
      <c r="D438" s="189" t="s">
        <v>15</v>
      </c>
      <c r="E438" s="112">
        <v>3100</v>
      </c>
      <c r="F438" s="42">
        <v>734</v>
      </c>
      <c r="G438" s="128">
        <f t="shared" si="5"/>
        <v>23.67741935483871</v>
      </c>
    </row>
    <row r="439" spans="1:7" ht="12.75" customHeight="1">
      <c r="A439" s="165"/>
      <c r="B439" s="188"/>
      <c r="C439" s="188">
        <v>4440</v>
      </c>
      <c r="D439" s="189" t="s">
        <v>16</v>
      </c>
      <c r="E439" s="112">
        <v>42707</v>
      </c>
      <c r="F439" s="42">
        <v>32030</v>
      </c>
      <c r="G439" s="128">
        <f t="shared" si="5"/>
        <v>74.99941461587093</v>
      </c>
    </row>
    <row r="440" spans="1:7" ht="12.75" customHeight="1">
      <c r="A440" s="165"/>
      <c r="B440" s="188"/>
      <c r="C440" s="188">
        <v>4520</v>
      </c>
      <c r="D440" s="189" t="s">
        <v>89</v>
      </c>
      <c r="E440" s="233">
        <v>245</v>
      </c>
      <c r="F440" s="25">
        <v>243</v>
      </c>
      <c r="G440" s="130">
        <f t="shared" si="5"/>
        <v>99.18367346938776</v>
      </c>
    </row>
    <row r="441" spans="1:7" ht="12.75" customHeight="1">
      <c r="A441" s="165"/>
      <c r="B441" s="188"/>
      <c r="C441" s="188">
        <v>4580</v>
      </c>
      <c r="D441" s="189" t="s">
        <v>93</v>
      </c>
      <c r="E441" s="233">
        <v>24</v>
      </c>
      <c r="F441" s="45">
        <v>23</v>
      </c>
      <c r="G441" s="292">
        <f t="shared" si="5"/>
        <v>95.83333333333334</v>
      </c>
    </row>
    <row r="442" spans="1:7" ht="12.75">
      <c r="A442" s="165"/>
      <c r="B442" s="184"/>
      <c r="C442" s="184">
        <v>6050</v>
      </c>
      <c r="D442" s="185" t="s">
        <v>73</v>
      </c>
      <c r="E442" s="107">
        <v>225145</v>
      </c>
      <c r="F442" s="39">
        <v>12500</v>
      </c>
      <c r="G442" s="128">
        <f t="shared" si="5"/>
        <v>5.551977614426259</v>
      </c>
    </row>
    <row r="443" spans="1:7" ht="25.5">
      <c r="A443" s="18"/>
      <c r="B443" s="227">
        <v>85406</v>
      </c>
      <c r="C443" s="202"/>
      <c r="D443" s="203" t="s">
        <v>86</v>
      </c>
      <c r="E443" s="271">
        <f>SUM(E444:E457)</f>
        <v>311693</v>
      </c>
      <c r="F443" s="271">
        <f>SUM(F444:F457)</f>
        <v>158299</v>
      </c>
      <c r="G443" s="304">
        <f t="shared" si="5"/>
        <v>50.78683191473662</v>
      </c>
    </row>
    <row r="444" spans="1:7" ht="12.75">
      <c r="A444" s="18"/>
      <c r="B444" s="165"/>
      <c r="C444" s="72">
        <v>3020</v>
      </c>
      <c r="D444" s="272" t="s">
        <v>121</v>
      </c>
      <c r="E444" s="273">
        <v>216</v>
      </c>
      <c r="F444" s="39">
        <v>0</v>
      </c>
      <c r="G444" s="128">
        <f t="shared" si="5"/>
        <v>0</v>
      </c>
    </row>
    <row r="445" spans="1:7" ht="12.75">
      <c r="A445" s="18"/>
      <c r="B445" s="165"/>
      <c r="C445" s="193">
        <v>4010</v>
      </c>
      <c r="D445" s="189" t="s">
        <v>8</v>
      </c>
      <c r="E445" s="112">
        <v>209591</v>
      </c>
      <c r="F445" s="39">
        <v>100779</v>
      </c>
      <c r="G445" s="128">
        <f t="shared" si="5"/>
        <v>48.083648629950716</v>
      </c>
    </row>
    <row r="446" spans="1:7" ht="12.75">
      <c r="A446" s="18"/>
      <c r="B446" s="165"/>
      <c r="C446" s="193">
        <v>4040</v>
      </c>
      <c r="D446" s="189" t="s">
        <v>9</v>
      </c>
      <c r="E446" s="112">
        <v>17063</v>
      </c>
      <c r="F446" s="39">
        <v>17062</v>
      </c>
      <c r="G446" s="128">
        <f t="shared" si="5"/>
        <v>99.99413936587939</v>
      </c>
    </row>
    <row r="447" spans="1:7" ht="12.75">
      <c r="A447" s="18"/>
      <c r="B447" s="165"/>
      <c r="C447" s="193">
        <v>4110</v>
      </c>
      <c r="D447" s="189" t="s">
        <v>10</v>
      </c>
      <c r="E447" s="112">
        <v>39716</v>
      </c>
      <c r="F447" s="39">
        <v>20729</v>
      </c>
      <c r="G447" s="128">
        <f t="shared" si="5"/>
        <v>52.19307080269916</v>
      </c>
    </row>
    <row r="448" spans="1:7" ht="12.75">
      <c r="A448" s="18"/>
      <c r="B448" s="165"/>
      <c r="C448" s="193">
        <v>4120</v>
      </c>
      <c r="D448" s="189" t="s">
        <v>11</v>
      </c>
      <c r="E448" s="112">
        <v>5488</v>
      </c>
      <c r="F448" s="39">
        <v>2864</v>
      </c>
      <c r="G448" s="128">
        <f t="shared" si="5"/>
        <v>52.1865889212828</v>
      </c>
    </row>
    <row r="449" spans="1:7" ht="12.75">
      <c r="A449" s="18"/>
      <c r="B449" s="165"/>
      <c r="C449" s="193">
        <v>4170</v>
      </c>
      <c r="D449" s="204" t="s">
        <v>120</v>
      </c>
      <c r="E449" s="112">
        <v>4800</v>
      </c>
      <c r="F449" s="39">
        <v>1200</v>
      </c>
      <c r="G449" s="128">
        <f t="shared" si="5"/>
        <v>25</v>
      </c>
    </row>
    <row r="450" spans="1:7" ht="12.75">
      <c r="A450" s="18"/>
      <c r="B450" s="165"/>
      <c r="C450" s="193">
        <v>4210</v>
      </c>
      <c r="D450" s="189" t="s">
        <v>12</v>
      </c>
      <c r="E450" s="112">
        <v>2100</v>
      </c>
      <c r="F450" s="39">
        <v>805</v>
      </c>
      <c r="G450" s="128">
        <f t="shared" si="5"/>
        <v>38.333333333333336</v>
      </c>
    </row>
    <row r="451" spans="1:7" ht="12.75">
      <c r="A451" s="18"/>
      <c r="B451" s="165"/>
      <c r="C451" s="193">
        <v>4240</v>
      </c>
      <c r="D451" s="189" t="s">
        <v>133</v>
      </c>
      <c r="E451" s="112">
        <v>500</v>
      </c>
      <c r="F451" s="39">
        <v>83</v>
      </c>
      <c r="G451" s="128">
        <f t="shared" si="5"/>
        <v>16.6</v>
      </c>
    </row>
    <row r="452" spans="1:7" ht="12.75">
      <c r="A452" s="18"/>
      <c r="B452" s="165"/>
      <c r="C452" s="193">
        <v>4260</v>
      </c>
      <c r="D452" s="189" t="s">
        <v>13</v>
      </c>
      <c r="E452" s="112">
        <v>12500</v>
      </c>
      <c r="F452" s="39">
        <v>8194</v>
      </c>
      <c r="G452" s="128">
        <f t="shared" si="5"/>
        <v>65.55199999999999</v>
      </c>
    </row>
    <row r="453" spans="1:7" ht="12.75">
      <c r="A453" s="24"/>
      <c r="B453" s="183"/>
      <c r="C453" s="172">
        <v>4270</v>
      </c>
      <c r="D453" s="185" t="s">
        <v>23</v>
      </c>
      <c r="E453" s="107">
        <v>2000</v>
      </c>
      <c r="F453" s="44">
        <v>0</v>
      </c>
      <c r="G453" s="125">
        <f t="shared" si="5"/>
        <v>0</v>
      </c>
    </row>
    <row r="454" spans="1:7" ht="12.75">
      <c r="A454" s="18"/>
      <c r="B454" s="165"/>
      <c r="C454" s="193">
        <v>4300</v>
      </c>
      <c r="D454" s="189" t="s">
        <v>6</v>
      </c>
      <c r="E454" s="112">
        <v>3600</v>
      </c>
      <c r="F454" s="39">
        <v>1158</v>
      </c>
      <c r="G454" s="128">
        <f t="shared" si="5"/>
        <v>32.166666666666664</v>
      </c>
    </row>
    <row r="455" spans="1:7" ht="12.75">
      <c r="A455" s="18"/>
      <c r="B455" s="165"/>
      <c r="C455" s="193">
        <v>4410</v>
      </c>
      <c r="D455" s="189" t="s">
        <v>14</v>
      </c>
      <c r="E455" s="192">
        <v>500</v>
      </c>
      <c r="F455" s="39">
        <v>299</v>
      </c>
      <c r="G455" s="128">
        <f t="shared" si="5"/>
        <v>59.8</v>
      </c>
    </row>
    <row r="456" spans="1:7" ht="12.75">
      <c r="A456" s="18"/>
      <c r="B456" s="165"/>
      <c r="C456" s="193">
        <v>4430</v>
      </c>
      <c r="D456" s="189" t="s">
        <v>15</v>
      </c>
      <c r="E456" s="192">
        <v>260</v>
      </c>
      <c r="F456" s="39">
        <v>126</v>
      </c>
      <c r="G456" s="128">
        <f t="shared" si="5"/>
        <v>48.46153846153846</v>
      </c>
    </row>
    <row r="457" spans="1:7" ht="12.75">
      <c r="A457" s="18"/>
      <c r="B457" s="183"/>
      <c r="C457" s="172">
        <v>4440</v>
      </c>
      <c r="D457" s="185" t="s">
        <v>16</v>
      </c>
      <c r="E457" s="107">
        <v>13359</v>
      </c>
      <c r="F457" s="39">
        <v>5000</v>
      </c>
      <c r="G457" s="128">
        <f t="shared" si="5"/>
        <v>37.42795119395164</v>
      </c>
    </row>
    <row r="458" spans="1:7" ht="12.75">
      <c r="A458" s="18"/>
      <c r="B458" s="165">
        <v>85410</v>
      </c>
      <c r="C458" s="167"/>
      <c r="D458" s="168" t="s">
        <v>64</v>
      </c>
      <c r="E458" s="108">
        <f>SUM(E459:E471)</f>
        <v>320100</v>
      </c>
      <c r="F458" s="115">
        <f>SUM(F459:F471)</f>
        <v>158715</v>
      </c>
      <c r="G458" s="123">
        <f t="shared" si="5"/>
        <v>49.58294283036551</v>
      </c>
    </row>
    <row r="459" spans="1:7" ht="12.75">
      <c r="A459" s="18"/>
      <c r="B459" s="217"/>
      <c r="C459" s="171">
        <v>3020</v>
      </c>
      <c r="D459" s="146" t="s">
        <v>121</v>
      </c>
      <c r="E459" s="278">
        <v>100</v>
      </c>
      <c r="F459" s="36">
        <v>0</v>
      </c>
      <c r="G459" s="124">
        <f t="shared" si="5"/>
        <v>0</v>
      </c>
    </row>
    <row r="460" spans="1:7" ht="12.75">
      <c r="A460" s="18"/>
      <c r="B460" s="205"/>
      <c r="C460" s="193">
        <v>4010</v>
      </c>
      <c r="D460" s="150" t="s">
        <v>8</v>
      </c>
      <c r="E460" s="296">
        <v>168766</v>
      </c>
      <c r="F460" s="42">
        <v>94001</v>
      </c>
      <c r="G460" s="128">
        <f t="shared" si="5"/>
        <v>55.69901520448431</v>
      </c>
    </row>
    <row r="461" spans="1:7" ht="12.75">
      <c r="A461" s="18"/>
      <c r="B461" s="205"/>
      <c r="C461" s="193">
        <v>4040</v>
      </c>
      <c r="D461" s="150" t="s">
        <v>9</v>
      </c>
      <c r="E461" s="296">
        <v>13596</v>
      </c>
      <c r="F461" s="42">
        <v>13595</v>
      </c>
      <c r="G461" s="128">
        <f t="shared" si="5"/>
        <v>99.99264489555752</v>
      </c>
    </row>
    <row r="462" spans="1:7" ht="12.75">
      <c r="A462" s="18"/>
      <c r="B462" s="205"/>
      <c r="C462" s="193">
        <v>4110</v>
      </c>
      <c r="D462" s="150" t="s">
        <v>10</v>
      </c>
      <c r="E462" s="296">
        <v>31845</v>
      </c>
      <c r="F462" s="42">
        <v>16753</v>
      </c>
      <c r="G462" s="128">
        <f t="shared" si="5"/>
        <v>52.607944732297064</v>
      </c>
    </row>
    <row r="463" spans="1:7" ht="12.75">
      <c r="A463" s="18"/>
      <c r="B463" s="205"/>
      <c r="C463" s="193">
        <v>4120</v>
      </c>
      <c r="D463" s="150" t="s">
        <v>11</v>
      </c>
      <c r="E463" s="296">
        <v>4376</v>
      </c>
      <c r="F463" s="43">
        <v>2362</v>
      </c>
      <c r="G463" s="128">
        <f t="shared" si="5"/>
        <v>53.97623400365631</v>
      </c>
    </row>
    <row r="464" spans="1:7" ht="12.75">
      <c r="A464" s="18"/>
      <c r="B464" s="205"/>
      <c r="C464" s="193">
        <v>4170</v>
      </c>
      <c r="D464" s="150" t="s">
        <v>120</v>
      </c>
      <c r="E464" s="296">
        <v>500</v>
      </c>
      <c r="F464" s="43">
        <v>0</v>
      </c>
      <c r="G464" s="128">
        <f t="shared" si="5"/>
        <v>0</v>
      </c>
    </row>
    <row r="465" spans="1:7" ht="15" customHeight="1">
      <c r="A465" s="18"/>
      <c r="B465" s="205"/>
      <c r="C465" s="193">
        <v>4210</v>
      </c>
      <c r="D465" s="150" t="s">
        <v>12</v>
      </c>
      <c r="E465" s="296">
        <v>47156</v>
      </c>
      <c r="F465" s="42">
        <v>2328</v>
      </c>
      <c r="G465" s="128">
        <f t="shared" si="5"/>
        <v>4.936805496649419</v>
      </c>
    </row>
    <row r="466" spans="1:7" ht="12.75" customHeight="1">
      <c r="A466" s="23"/>
      <c r="B466" s="205"/>
      <c r="C466" s="193">
        <v>4220</v>
      </c>
      <c r="D466" s="150" t="s">
        <v>38</v>
      </c>
      <c r="E466" s="296">
        <v>26400</v>
      </c>
      <c r="F466" s="298">
        <v>18265</v>
      </c>
      <c r="G466" s="129">
        <f t="shared" si="5"/>
        <v>69.18560606060606</v>
      </c>
    </row>
    <row r="467" spans="1:7" ht="12.75" customHeight="1">
      <c r="A467" s="18"/>
      <c r="B467" s="205"/>
      <c r="C467" s="193">
        <v>4230</v>
      </c>
      <c r="D467" s="150" t="s">
        <v>40</v>
      </c>
      <c r="E467" s="296">
        <v>100</v>
      </c>
      <c r="F467" s="42">
        <v>0</v>
      </c>
      <c r="G467" s="128">
        <f t="shared" si="5"/>
        <v>0</v>
      </c>
    </row>
    <row r="468" spans="1:7" ht="12.75">
      <c r="A468" s="18"/>
      <c r="B468" s="205"/>
      <c r="C468" s="193">
        <v>4260</v>
      </c>
      <c r="D468" s="150" t="s">
        <v>13</v>
      </c>
      <c r="E468" s="296">
        <v>9000</v>
      </c>
      <c r="F468" s="42">
        <v>8691</v>
      </c>
      <c r="G468" s="128">
        <f t="shared" si="5"/>
        <v>96.56666666666666</v>
      </c>
    </row>
    <row r="469" spans="1:7" ht="12.75">
      <c r="A469" s="18"/>
      <c r="B469" s="205"/>
      <c r="C469" s="193">
        <v>4270</v>
      </c>
      <c r="D469" s="150" t="s">
        <v>23</v>
      </c>
      <c r="E469" s="296">
        <v>6000</v>
      </c>
      <c r="F469" s="42">
        <v>0</v>
      </c>
      <c r="G469" s="128">
        <f t="shared" si="5"/>
        <v>0</v>
      </c>
    </row>
    <row r="470" spans="1:7" ht="12.75">
      <c r="A470" s="18"/>
      <c r="B470" s="205"/>
      <c r="C470" s="193">
        <v>4300</v>
      </c>
      <c r="D470" s="150" t="s">
        <v>6</v>
      </c>
      <c r="E470" s="296">
        <v>3008</v>
      </c>
      <c r="F470" s="42">
        <v>2720</v>
      </c>
      <c r="G470" s="128">
        <f t="shared" si="5"/>
        <v>90.42553191489363</v>
      </c>
    </row>
    <row r="471" spans="1:7" ht="12.75">
      <c r="A471" s="18"/>
      <c r="B471" s="209"/>
      <c r="C471" s="172">
        <v>4440</v>
      </c>
      <c r="D471" s="154" t="s">
        <v>16</v>
      </c>
      <c r="E471" s="279">
        <v>9253</v>
      </c>
      <c r="F471" s="37">
        <v>0</v>
      </c>
      <c r="G471" s="125">
        <f t="shared" si="5"/>
        <v>0</v>
      </c>
    </row>
    <row r="472" spans="1:7" ht="12.75">
      <c r="A472" s="10"/>
      <c r="B472" s="214">
        <v>85415</v>
      </c>
      <c r="C472" s="208"/>
      <c r="D472" s="141" t="s">
        <v>95</v>
      </c>
      <c r="E472" s="234">
        <f>SUM(E473:E478)</f>
        <v>509400</v>
      </c>
      <c r="F472" s="234">
        <f>SUM(F473:F478)</f>
        <v>0</v>
      </c>
      <c r="G472" s="124">
        <f t="shared" si="5"/>
        <v>0</v>
      </c>
    </row>
    <row r="473" spans="1:7" ht="12.75">
      <c r="A473" s="18"/>
      <c r="B473" s="217"/>
      <c r="C473" s="217">
        <v>3248</v>
      </c>
      <c r="D473" s="307" t="s">
        <v>145</v>
      </c>
      <c r="E473" s="290">
        <v>340590</v>
      </c>
      <c r="F473" s="11">
        <v>0</v>
      </c>
      <c r="G473" s="124">
        <f t="shared" si="5"/>
        <v>0</v>
      </c>
    </row>
    <row r="474" spans="1:7" ht="12.75">
      <c r="A474" s="18"/>
      <c r="B474" s="205"/>
      <c r="C474" s="205">
        <v>3249</v>
      </c>
      <c r="D474" s="204" t="s">
        <v>145</v>
      </c>
      <c r="E474" s="233">
        <v>159910</v>
      </c>
      <c r="F474" s="25">
        <v>0</v>
      </c>
      <c r="G474" s="128">
        <f t="shared" si="5"/>
        <v>0</v>
      </c>
    </row>
    <row r="475" spans="1:7" ht="12.75">
      <c r="A475" s="18"/>
      <c r="B475" s="205"/>
      <c r="C475" s="205">
        <v>4018</v>
      </c>
      <c r="D475" s="204" t="s">
        <v>8</v>
      </c>
      <c r="E475" s="233">
        <v>4696</v>
      </c>
      <c r="F475" s="29">
        <v>0</v>
      </c>
      <c r="G475" s="128">
        <f t="shared" si="5"/>
        <v>0</v>
      </c>
    </row>
    <row r="476" spans="1:7" ht="12.75" customHeight="1">
      <c r="A476" s="18"/>
      <c r="B476" s="205"/>
      <c r="C476" s="205">
        <v>4019</v>
      </c>
      <c r="D476" s="204" t="s">
        <v>8</v>
      </c>
      <c r="E476" s="233">
        <v>2204</v>
      </c>
      <c r="F476" s="25">
        <v>0</v>
      </c>
      <c r="G476" s="128">
        <f t="shared" si="5"/>
        <v>0</v>
      </c>
    </row>
    <row r="477" spans="1:7" ht="12.75">
      <c r="A477" s="18"/>
      <c r="B477" s="205"/>
      <c r="C477" s="205">
        <v>4218</v>
      </c>
      <c r="D477" s="204" t="s">
        <v>12</v>
      </c>
      <c r="E477" s="233">
        <v>1361</v>
      </c>
      <c r="F477" s="45">
        <v>0</v>
      </c>
      <c r="G477" s="129">
        <f t="shared" si="5"/>
        <v>0</v>
      </c>
    </row>
    <row r="478" spans="1:7" ht="12.75" customHeight="1">
      <c r="A478" s="18"/>
      <c r="B478" s="209"/>
      <c r="C478" s="209">
        <v>4219</v>
      </c>
      <c r="D478" s="196" t="s">
        <v>12</v>
      </c>
      <c r="E478" s="288">
        <v>639</v>
      </c>
      <c r="F478" s="12">
        <v>0</v>
      </c>
      <c r="G478" s="125">
        <f t="shared" si="5"/>
        <v>0</v>
      </c>
    </row>
    <row r="479" spans="1:7" ht="12.75">
      <c r="A479" s="10"/>
      <c r="B479" s="165">
        <v>85446</v>
      </c>
      <c r="C479" s="167"/>
      <c r="D479" s="168" t="s">
        <v>75</v>
      </c>
      <c r="E479" s="108">
        <f>SUM(E480:E481)</f>
        <v>8601</v>
      </c>
      <c r="F479" s="108">
        <f>SUM(F480:F481)</f>
        <v>1138</v>
      </c>
      <c r="G479" s="129">
        <f t="shared" si="5"/>
        <v>13.231019648878037</v>
      </c>
    </row>
    <row r="480" spans="1:7" ht="12.75">
      <c r="A480" s="10"/>
      <c r="B480" s="225"/>
      <c r="C480" s="171">
        <v>4300</v>
      </c>
      <c r="D480" s="146" t="s">
        <v>6</v>
      </c>
      <c r="E480" s="278">
        <v>7400</v>
      </c>
      <c r="F480" s="36">
        <v>1000</v>
      </c>
      <c r="G480" s="124">
        <f t="shared" si="5"/>
        <v>13.513513513513514</v>
      </c>
    </row>
    <row r="481" spans="1:7" ht="14.25" customHeight="1">
      <c r="A481" s="20"/>
      <c r="B481" s="226"/>
      <c r="C481" s="172">
        <v>4410</v>
      </c>
      <c r="D481" s="154" t="s">
        <v>14</v>
      </c>
      <c r="E481" s="279">
        <v>1201</v>
      </c>
      <c r="F481" s="37">
        <v>138</v>
      </c>
      <c r="G481" s="125">
        <f t="shared" si="5"/>
        <v>11.490424646128226</v>
      </c>
    </row>
    <row r="482" spans="1:7" ht="12.75" customHeight="1">
      <c r="A482" s="22"/>
      <c r="B482" s="180">
        <v>85495</v>
      </c>
      <c r="C482" s="180"/>
      <c r="D482" s="187" t="s">
        <v>35</v>
      </c>
      <c r="E482" s="106">
        <v>17116</v>
      </c>
      <c r="F482" s="45">
        <v>583</v>
      </c>
      <c r="G482" s="129">
        <f t="shared" si="5"/>
        <v>3.4061696658097684</v>
      </c>
    </row>
    <row r="483" spans="1:7" ht="12.75">
      <c r="A483" s="10"/>
      <c r="B483" s="172"/>
      <c r="C483" s="184">
        <v>4440</v>
      </c>
      <c r="D483" s="185" t="s">
        <v>16</v>
      </c>
      <c r="E483" s="107">
        <v>17116</v>
      </c>
      <c r="F483" s="131">
        <v>583</v>
      </c>
      <c r="G483" s="55">
        <f t="shared" si="5"/>
        <v>3.4061696658097684</v>
      </c>
    </row>
    <row r="484" spans="1:7" ht="14.25">
      <c r="A484" s="221">
        <v>921</v>
      </c>
      <c r="B484" s="190"/>
      <c r="C484" s="190"/>
      <c r="D484" s="191" t="s">
        <v>65</v>
      </c>
      <c r="E484" s="118">
        <f>SUM(E485,E489)</f>
        <v>16000</v>
      </c>
      <c r="F484" s="118">
        <f>SUM(F485,F489)</f>
        <v>4003</v>
      </c>
      <c r="G484" s="122">
        <f t="shared" si="5"/>
        <v>25.01875</v>
      </c>
    </row>
    <row r="485" spans="1:7" ht="12.75" customHeight="1">
      <c r="A485" s="222"/>
      <c r="B485" s="167">
        <v>92195</v>
      </c>
      <c r="C485" s="167"/>
      <c r="D485" s="168" t="s">
        <v>51</v>
      </c>
      <c r="E485" s="108">
        <f>SUM(E486:E488)</f>
        <v>11000</v>
      </c>
      <c r="F485" s="108">
        <f>SUM(F486:F488)</f>
        <v>4003</v>
      </c>
      <c r="G485" s="126">
        <f t="shared" si="5"/>
        <v>36.39090909090909</v>
      </c>
    </row>
    <row r="486" spans="1:7" ht="12.75" customHeight="1">
      <c r="A486" s="197"/>
      <c r="B486" s="274"/>
      <c r="C486" s="171">
        <v>4170</v>
      </c>
      <c r="D486" s="146" t="s">
        <v>120</v>
      </c>
      <c r="E486" s="278">
        <v>3000</v>
      </c>
      <c r="F486" s="11">
        <v>0</v>
      </c>
      <c r="G486" s="130">
        <f t="shared" si="5"/>
        <v>0</v>
      </c>
    </row>
    <row r="487" spans="1:7" ht="12.75">
      <c r="A487" s="165"/>
      <c r="B487" s="195"/>
      <c r="C487" s="193">
        <v>4210</v>
      </c>
      <c r="D487" s="150" t="s">
        <v>12</v>
      </c>
      <c r="E487" s="296">
        <v>5000</v>
      </c>
      <c r="F487" s="25">
        <v>2322</v>
      </c>
      <c r="G487" s="130">
        <f t="shared" si="5"/>
        <v>46.44</v>
      </c>
    </row>
    <row r="488" spans="1:7" ht="12.75">
      <c r="A488" s="165"/>
      <c r="B488" s="226"/>
      <c r="C488" s="172">
        <v>4300</v>
      </c>
      <c r="D488" s="154" t="s">
        <v>6</v>
      </c>
      <c r="E488" s="279">
        <v>3000</v>
      </c>
      <c r="F488" s="12">
        <v>1681</v>
      </c>
      <c r="G488" s="130">
        <f t="shared" si="5"/>
        <v>56.03333333333333</v>
      </c>
    </row>
    <row r="489" spans="1:7" ht="12.75">
      <c r="A489" s="165"/>
      <c r="B489" s="202">
        <v>92116</v>
      </c>
      <c r="C489" s="207"/>
      <c r="D489" s="213" t="s">
        <v>146</v>
      </c>
      <c r="E489" s="115">
        <v>5000</v>
      </c>
      <c r="F489" s="37">
        <v>0</v>
      </c>
      <c r="G489" s="55">
        <f t="shared" si="5"/>
        <v>0</v>
      </c>
    </row>
    <row r="490" spans="1:7" ht="36">
      <c r="A490" s="183"/>
      <c r="B490" s="226"/>
      <c r="C490" s="229">
        <v>2310</v>
      </c>
      <c r="D490" s="154" t="s">
        <v>147</v>
      </c>
      <c r="E490" s="231">
        <v>5000</v>
      </c>
      <c r="F490" s="37">
        <v>0</v>
      </c>
      <c r="G490" s="55">
        <f t="shared" si="5"/>
        <v>0</v>
      </c>
    </row>
    <row r="491" spans="1:7" ht="14.25">
      <c r="A491" s="211">
        <v>926</v>
      </c>
      <c r="B491" s="163"/>
      <c r="C491" s="163"/>
      <c r="D491" s="164" t="s">
        <v>66</v>
      </c>
      <c r="E491" s="105">
        <f>SUM(E492,E494)</f>
        <v>244000</v>
      </c>
      <c r="F491" s="105">
        <f>SUM(F492,F494)</f>
        <v>22336</v>
      </c>
      <c r="G491" s="122">
        <f t="shared" si="5"/>
        <v>9.154098360655738</v>
      </c>
    </row>
    <row r="492" spans="1:7" ht="12.75" customHeight="1">
      <c r="A492" s="212"/>
      <c r="B492" s="180">
        <v>92601</v>
      </c>
      <c r="C492" s="180"/>
      <c r="D492" s="187" t="s">
        <v>148</v>
      </c>
      <c r="E492" s="106">
        <v>200000</v>
      </c>
      <c r="F492" s="13">
        <v>0</v>
      </c>
      <c r="G492" s="126">
        <f t="shared" si="5"/>
        <v>0</v>
      </c>
    </row>
    <row r="493" spans="1:7" ht="36" customHeight="1">
      <c r="A493" s="212"/>
      <c r="B493" s="184"/>
      <c r="C493" s="241">
        <v>6300</v>
      </c>
      <c r="D493" s="185" t="s">
        <v>149</v>
      </c>
      <c r="E493" s="275">
        <v>200000</v>
      </c>
      <c r="F493" s="289">
        <v>0</v>
      </c>
      <c r="G493" s="286">
        <f t="shared" si="5"/>
        <v>0</v>
      </c>
    </row>
    <row r="494" spans="1:7" ht="12.75" customHeight="1">
      <c r="A494" s="197"/>
      <c r="B494" s="180">
        <v>92695</v>
      </c>
      <c r="C494" s="180"/>
      <c r="D494" s="187" t="s">
        <v>51</v>
      </c>
      <c r="E494" s="106">
        <f>SUM(E495:E498)</f>
        <v>44000</v>
      </c>
      <c r="F494" s="115">
        <f>SUM(F495:F498)</f>
        <v>22336</v>
      </c>
      <c r="G494" s="123">
        <f t="shared" si="5"/>
        <v>50.763636363636365</v>
      </c>
    </row>
    <row r="495" spans="1:7" ht="24" customHeight="1">
      <c r="A495" s="197"/>
      <c r="B495" s="167"/>
      <c r="C495" s="194">
        <v>2820</v>
      </c>
      <c r="D495" s="189" t="s">
        <v>141</v>
      </c>
      <c r="E495" s="287">
        <v>7500</v>
      </c>
      <c r="F495" s="46">
        <v>0</v>
      </c>
      <c r="G495" s="286">
        <f t="shared" si="5"/>
        <v>0</v>
      </c>
    </row>
    <row r="496" spans="1:7" ht="12.75" customHeight="1">
      <c r="A496" s="197"/>
      <c r="B496" s="167"/>
      <c r="C496" s="188">
        <v>4170</v>
      </c>
      <c r="D496" s="189" t="s">
        <v>120</v>
      </c>
      <c r="E496" s="233">
        <v>5000</v>
      </c>
      <c r="F496" s="42">
        <v>1320</v>
      </c>
      <c r="G496" s="128">
        <f t="shared" si="5"/>
        <v>26.400000000000002</v>
      </c>
    </row>
    <row r="497" spans="1:7" ht="12.75">
      <c r="A497" s="165"/>
      <c r="B497" s="188"/>
      <c r="C497" s="188">
        <v>4210</v>
      </c>
      <c r="D497" s="189" t="s">
        <v>12</v>
      </c>
      <c r="E497" s="233">
        <v>16500</v>
      </c>
      <c r="F497" s="103">
        <v>6626</v>
      </c>
      <c r="G497" s="128">
        <f>(F497/E497)*100</f>
        <v>40.157575757575756</v>
      </c>
    </row>
    <row r="498" spans="1:7" ht="12.75">
      <c r="A498" s="165"/>
      <c r="B498" s="188"/>
      <c r="C498" s="188">
        <v>4300</v>
      </c>
      <c r="D498" s="189" t="s">
        <v>6</v>
      </c>
      <c r="E498" s="233">
        <v>15000</v>
      </c>
      <c r="F498" s="319">
        <v>14390</v>
      </c>
      <c r="G498" s="125">
        <f>(F498/E498)*100</f>
        <v>95.93333333333334</v>
      </c>
    </row>
    <row r="499" spans="1:7" ht="15.75">
      <c r="A499" s="322" t="s">
        <v>67</v>
      </c>
      <c r="B499" s="323"/>
      <c r="C499" s="323"/>
      <c r="D499" s="324"/>
      <c r="E499" s="277">
        <f>SUM(E11,E15,E20,E24,E45,E49,E68,E116,E147,E153,E290,E298,E308,E378,E410,E484,E491)</f>
        <v>30654542</v>
      </c>
      <c r="F499" s="277">
        <f>SUM(F11,F15,F20,F24,F45,F49,F68,F116,F147,F153,F290,F298,F308,F378,F410,F484,F491)</f>
        <v>11759577</v>
      </c>
      <c r="G499" s="122">
        <f>(F499/E499)*100</f>
        <v>38.36161375368127</v>
      </c>
    </row>
  </sheetData>
  <mergeCells count="8">
    <mergeCell ref="D1:G1"/>
    <mergeCell ref="D2:G2"/>
    <mergeCell ref="D4:G4"/>
    <mergeCell ref="D3:G3"/>
    <mergeCell ref="A499:D499"/>
    <mergeCell ref="A5:G5"/>
    <mergeCell ref="A6:G6"/>
    <mergeCell ref="A7:G7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Header>&amp;CStrona &amp;P</oddHeader>
  </headerFooter>
  <rowBreaks count="9" manualBreakCount="9">
    <brk id="49" max="6" man="1"/>
    <brk id="101" max="6" man="1"/>
    <brk id="147" max="6" man="1"/>
    <brk id="198" max="6" man="1"/>
    <brk id="252" max="6" man="1"/>
    <brk id="302" max="6" man="1"/>
    <brk id="349" max="6" man="1"/>
    <brk id="400" max="6" man="1"/>
    <brk id="453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G99"/>
  <sheetViews>
    <sheetView workbookViewId="0" topLeftCell="A75">
      <selection activeCell="F41" sqref="F41"/>
    </sheetView>
  </sheetViews>
  <sheetFormatPr defaultColWidth="9.140625" defaultRowHeight="12.75"/>
  <cols>
    <col min="1" max="1" width="6.00390625" style="0" customWidth="1"/>
    <col min="2" max="2" width="7.8515625" style="0" customWidth="1"/>
    <col min="3" max="3" width="5.140625" style="0" customWidth="1"/>
    <col min="4" max="4" width="41.57421875" style="0" customWidth="1"/>
    <col min="5" max="5" width="12.8515625" style="0" customWidth="1"/>
    <col min="6" max="6" width="10.57421875" style="0" customWidth="1"/>
    <col min="7" max="7" width="5.421875" style="0" customWidth="1"/>
  </cols>
  <sheetData>
    <row r="1" spans="4:7" ht="12.75">
      <c r="D1" s="326" t="s">
        <v>115</v>
      </c>
      <c r="E1" s="326"/>
      <c r="F1" s="326"/>
      <c r="G1" s="326"/>
    </row>
    <row r="2" spans="4:7" ht="12.75">
      <c r="D2" s="326" t="s">
        <v>104</v>
      </c>
      <c r="E2" s="326"/>
      <c r="F2" s="326"/>
      <c r="G2" s="326"/>
    </row>
    <row r="3" spans="4:7" ht="12.75">
      <c r="D3" s="326" t="s">
        <v>105</v>
      </c>
      <c r="E3" s="326"/>
      <c r="F3" s="326"/>
      <c r="G3" s="326"/>
    </row>
    <row r="4" spans="4:7" ht="12.75">
      <c r="D4" s="327" t="s">
        <v>117</v>
      </c>
      <c r="E4" s="327"/>
      <c r="F4" s="327"/>
      <c r="G4" s="327"/>
    </row>
    <row r="5" spans="1:7" ht="15.75">
      <c r="A5" s="328" t="s">
        <v>99</v>
      </c>
      <c r="B5" s="328"/>
      <c r="C5" s="328"/>
      <c r="D5" s="328"/>
      <c r="E5" s="328"/>
      <c r="F5" s="328"/>
      <c r="G5" s="328"/>
    </row>
    <row r="6" spans="1:7" ht="15.75">
      <c r="A6" s="328" t="s">
        <v>100</v>
      </c>
      <c r="B6" s="328"/>
      <c r="C6" s="328"/>
      <c r="D6" s="328"/>
      <c r="E6" s="328"/>
      <c r="F6" s="328"/>
      <c r="G6" s="328"/>
    </row>
    <row r="7" spans="1:7" ht="15.75">
      <c r="A7" s="328" t="s">
        <v>101</v>
      </c>
      <c r="B7" s="328"/>
      <c r="C7" s="328"/>
      <c r="D7" s="328"/>
      <c r="E7" s="328"/>
      <c r="F7" s="328"/>
      <c r="G7" s="328"/>
    </row>
    <row r="8" spans="1:7" ht="15.75">
      <c r="A8" s="329" t="s">
        <v>150</v>
      </c>
      <c r="B8" s="329"/>
      <c r="C8" s="329"/>
      <c r="D8" s="329"/>
      <c r="E8" s="329"/>
      <c r="F8" s="329"/>
      <c r="G8" s="329"/>
    </row>
    <row r="10" spans="1:7" ht="38.25">
      <c r="A10" s="56" t="s">
        <v>0</v>
      </c>
      <c r="B10" s="57" t="s">
        <v>1</v>
      </c>
      <c r="C10" s="56" t="s">
        <v>2</v>
      </c>
      <c r="D10" s="58" t="s">
        <v>3</v>
      </c>
      <c r="E10" s="58" t="s">
        <v>102</v>
      </c>
      <c r="F10" s="56" t="s">
        <v>151</v>
      </c>
      <c r="G10" s="59" t="s">
        <v>97</v>
      </c>
    </row>
    <row r="11" spans="1:7" ht="12.75">
      <c r="A11" s="60">
        <v>1</v>
      </c>
      <c r="B11" s="60">
        <v>2</v>
      </c>
      <c r="C11" s="60">
        <v>3</v>
      </c>
      <c r="D11" s="60">
        <v>4</v>
      </c>
      <c r="E11" s="61">
        <v>5</v>
      </c>
      <c r="F11" s="62">
        <v>6</v>
      </c>
      <c r="G11" s="62">
        <v>7</v>
      </c>
    </row>
    <row r="12" spans="1:7" ht="14.25" customHeight="1">
      <c r="A12" s="331" t="s">
        <v>68</v>
      </c>
      <c r="B12" s="332"/>
      <c r="C12" s="332"/>
      <c r="D12" s="136" t="s">
        <v>4</v>
      </c>
      <c r="E12" s="118">
        <f>SUM(E13)</f>
        <v>40000</v>
      </c>
      <c r="F12" s="96">
        <v>0</v>
      </c>
      <c r="G12" s="97">
        <f aca="true" t="shared" si="0" ref="G12:G57">PRODUCT(F12/E12)*100</f>
        <v>0</v>
      </c>
    </row>
    <row r="13" spans="1:7" ht="12.75" customHeight="1">
      <c r="A13" s="333"/>
      <c r="B13" s="139" t="s">
        <v>69</v>
      </c>
      <c r="C13" s="208"/>
      <c r="D13" s="141" t="s">
        <v>5</v>
      </c>
      <c r="E13" s="234">
        <v>40000</v>
      </c>
      <c r="F13" s="90">
        <v>0</v>
      </c>
      <c r="G13" s="63">
        <f t="shared" si="0"/>
        <v>0</v>
      </c>
    </row>
    <row r="14" spans="1:7" ht="12.75">
      <c r="A14" s="193" t="s">
        <v>47</v>
      </c>
      <c r="B14" s="334"/>
      <c r="C14" s="171">
        <v>4170</v>
      </c>
      <c r="D14" s="146" t="s">
        <v>120</v>
      </c>
      <c r="E14" s="278">
        <v>20000</v>
      </c>
      <c r="F14" s="354">
        <v>0</v>
      </c>
      <c r="G14" s="353">
        <f t="shared" si="0"/>
        <v>0</v>
      </c>
    </row>
    <row r="15" spans="1:7" ht="12.75" customHeight="1">
      <c r="A15" s="172"/>
      <c r="B15" s="335"/>
      <c r="C15" s="172">
        <v>4300</v>
      </c>
      <c r="D15" s="154" t="s">
        <v>6</v>
      </c>
      <c r="E15" s="352">
        <v>20000</v>
      </c>
      <c r="F15" s="95">
        <v>0</v>
      </c>
      <c r="G15" s="355">
        <f t="shared" si="0"/>
        <v>0</v>
      </c>
    </row>
    <row r="16" spans="1:7" ht="14.25">
      <c r="A16" s="211">
        <v>700</v>
      </c>
      <c r="B16" s="332"/>
      <c r="C16" s="332"/>
      <c r="D16" s="262" t="s">
        <v>24</v>
      </c>
      <c r="E16" s="105">
        <v>25000</v>
      </c>
      <c r="F16" s="357">
        <v>19356</v>
      </c>
      <c r="G16" s="100">
        <f t="shared" si="0"/>
        <v>77.424</v>
      </c>
    </row>
    <row r="17" spans="1:7" ht="12.75" customHeight="1">
      <c r="A17" s="336"/>
      <c r="B17" s="214">
        <v>70005</v>
      </c>
      <c r="C17" s="208"/>
      <c r="D17" s="141" t="s">
        <v>25</v>
      </c>
      <c r="E17" s="234">
        <f>SUM(E18:E18)</f>
        <v>25000</v>
      </c>
      <c r="F17" s="93">
        <v>19356</v>
      </c>
      <c r="G17" s="356">
        <f t="shared" si="0"/>
        <v>77.424</v>
      </c>
    </row>
    <row r="18" spans="1:7" ht="12.75" customHeight="1">
      <c r="A18" s="209"/>
      <c r="B18" s="337"/>
      <c r="C18" s="177">
        <v>3030</v>
      </c>
      <c r="D18" s="178" t="s">
        <v>7</v>
      </c>
      <c r="E18" s="116">
        <v>25000</v>
      </c>
      <c r="F18" s="76">
        <v>19356</v>
      </c>
      <c r="G18" s="77">
        <f t="shared" si="0"/>
        <v>77.424</v>
      </c>
    </row>
    <row r="19" spans="1:7" ht="14.25" customHeight="1">
      <c r="A19" s="212">
        <v>710</v>
      </c>
      <c r="B19" s="338"/>
      <c r="C19" s="338"/>
      <c r="D19" s="262" t="s">
        <v>26</v>
      </c>
      <c r="E19" s="105">
        <f>SUM(E20,E22,E24)</f>
        <v>192000</v>
      </c>
      <c r="F19" s="105">
        <f>SUM(F20,F22,F24)</f>
        <v>58148</v>
      </c>
      <c r="G19" s="97">
        <f t="shared" si="0"/>
        <v>30.285416666666663</v>
      </c>
    </row>
    <row r="20" spans="1:7" ht="12.75" customHeight="1">
      <c r="A20" s="339"/>
      <c r="B20" s="202">
        <v>71013</v>
      </c>
      <c r="C20" s="202"/>
      <c r="D20" s="203" t="s">
        <v>123</v>
      </c>
      <c r="E20" s="111">
        <v>30000</v>
      </c>
      <c r="F20" s="70">
        <v>0</v>
      </c>
      <c r="G20" s="63">
        <f t="shared" si="0"/>
        <v>0</v>
      </c>
    </row>
    <row r="21" spans="1:7" ht="12.75">
      <c r="A21" s="193"/>
      <c r="B21" s="167"/>
      <c r="C21" s="188">
        <v>4300</v>
      </c>
      <c r="D21" s="189" t="s">
        <v>6</v>
      </c>
      <c r="E21" s="112">
        <v>30000</v>
      </c>
      <c r="F21" s="64">
        <v>0</v>
      </c>
      <c r="G21" s="65">
        <f t="shared" si="0"/>
        <v>0</v>
      </c>
    </row>
    <row r="22" spans="1:7" ht="12.75">
      <c r="A22" s="165"/>
      <c r="B22" s="202">
        <v>71014</v>
      </c>
      <c r="C22" s="202"/>
      <c r="D22" s="203" t="s">
        <v>27</v>
      </c>
      <c r="E22" s="111">
        <v>35000</v>
      </c>
      <c r="F22" s="70">
        <v>0</v>
      </c>
      <c r="G22" s="63">
        <f t="shared" si="0"/>
        <v>0</v>
      </c>
    </row>
    <row r="23" spans="1:7" ht="12.75">
      <c r="A23" s="193"/>
      <c r="B23" s="184"/>
      <c r="C23" s="184">
        <v>4300</v>
      </c>
      <c r="D23" s="185" t="s">
        <v>6</v>
      </c>
      <c r="E23" s="107">
        <v>35000</v>
      </c>
      <c r="F23" s="64">
        <v>0</v>
      </c>
      <c r="G23" s="65">
        <f t="shared" si="0"/>
        <v>0</v>
      </c>
    </row>
    <row r="24" spans="1:7" ht="12.75" customHeight="1">
      <c r="A24" s="165"/>
      <c r="B24" s="167">
        <v>71015</v>
      </c>
      <c r="C24" s="167"/>
      <c r="D24" s="168" t="s">
        <v>28</v>
      </c>
      <c r="E24" s="108">
        <f>SUM(E25:E37)</f>
        <v>127000</v>
      </c>
      <c r="F24" s="108">
        <f>SUM(F25:F37)</f>
        <v>58148</v>
      </c>
      <c r="G24" s="78">
        <f t="shared" si="0"/>
        <v>45.78582677165354</v>
      </c>
    </row>
    <row r="25" spans="1:7" ht="12.75" customHeight="1">
      <c r="A25" s="340"/>
      <c r="B25" s="225"/>
      <c r="C25" s="171">
        <v>3020</v>
      </c>
      <c r="D25" s="146" t="s">
        <v>121</v>
      </c>
      <c r="E25" s="109">
        <v>200</v>
      </c>
      <c r="F25" s="75">
        <v>0</v>
      </c>
      <c r="G25" s="67">
        <f t="shared" si="0"/>
        <v>0</v>
      </c>
    </row>
    <row r="26" spans="1:7" ht="12.75">
      <c r="A26" s="193"/>
      <c r="B26" s="195"/>
      <c r="C26" s="193">
        <v>4010</v>
      </c>
      <c r="D26" s="150" t="s">
        <v>8</v>
      </c>
      <c r="E26" s="113">
        <v>43944</v>
      </c>
      <c r="F26" s="66">
        <v>19282</v>
      </c>
      <c r="G26" s="67">
        <f t="shared" si="0"/>
        <v>43.87857272892773</v>
      </c>
    </row>
    <row r="27" spans="1:7" ht="12.75" customHeight="1">
      <c r="A27" s="193"/>
      <c r="B27" s="195"/>
      <c r="C27" s="193">
        <v>4020</v>
      </c>
      <c r="D27" s="150" t="s">
        <v>29</v>
      </c>
      <c r="E27" s="113">
        <v>37707</v>
      </c>
      <c r="F27" s="82">
        <v>15910</v>
      </c>
      <c r="G27" s="69">
        <f t="shared" si="0"/>
        <v>42.19375712732384</v>
      </c>
    </row>
    <row r="28" spans="1:7" ht="12.75">
      <c r="A28" s="193"/>
      <c r="B28" s="195"/>
      <c r="C28" s="193">
        <v>4040</v>
      </c>
      <c r="D28" s="150" t="s">
        <v>9</v>
      </c>
      <c r="E28" s="113">
        <v>5779</v>
      </c>
      <c r="F28" s="82">
        <v>5779</v>
      </c>
      <c r="G28" s="69">
        <f t="shared" si="0"/>
        <v>100</v>
      </c>
    </row>
    <row r="29" spans="1:7" ht="12.75">
      <c r="A29" s="193"/>
      <c r="B29" s="195"/>
      <c r="C29" s="193">
        <v>4110</v>
      </c>
      <c r="D29" s="150" t="s">
        <v>10</v>
      </c>
      <c r="E29" s="113">
        <v>15632</v>
      </c>
      <c r="F29" s="82">
        <v>6683</v>
      </c>
      <c r="G29" s="69">
        <f t="shared" si="0"/>
        <v>42.752047082906856</v>
      </c>
    </row>
    <row r="30" spans="1:7" ht="12.75">
      <c r="A30" s="193"/>
      <c r="B30" s="195"/>
      <c r="C30" s="193">
        <v>4120</v>
      </c>
      <c r="D30" s="150" t="s">
        <v>11</v>
      </c>
      <c r="E30" s="113">
        <v>2141</v>
      </c>
      <c r="F30" s="82">
        <v>900</v>
      </c>
      <c r="G30" s="69">
        <f t="shared" si="0"/>
        <v>42.03643157403082</v>
      </c>
    </row>
    <row r="31" spans="1:7" ht="12.75">
      <c r="A31" s="193"/>
      <c r="B31" s="195"/>
      <c r="C31" s="193">
        <v>4170</v>
      </c>
      <c r="D31" s="150" t="s">
        <v>120</v>
      </c>
      <c r="E31" s="113">
        <v>4115</v>
      </c>
      <c r="F31" s="82">
        <v>1343</v>
      </c>
      <c r="G31" s="69">
        <f t="shared" si="0"/>
        <v>32.636695018226</v>
      </c>
    </row>
    <row r="32" spans="1:7" ht="12.75">
      <c r="A32" s="193"/>
      <c r="B32" s="195"/>
      <c r="C32" s="193">
        <v>4210</v>
      </c>
      <c r="D32" s="150" t="s">
        <v>12</v>
      </c>
      <c r="E32" s="113">
        <v>2400</v>
      </c>
      <c r="F32" s="66">
        <v>2017</v>
      </c>
      <c r="G32" s="67">
        <f t="shared" si="0"/>
        <v>84.04166666666667</v>
      </c>
    </row>
    <row r="33" spans="1:7" ht="12.75">
      <c r="A33" s="193"/>
      <c r="B33" s="195"/>
      <c r="C33" s="193">
        <v>4300</v>
      </c>
      <c r="D33" s="150" t="s">
        <v>6</v>
      </c>
      <c r="E33" s="113">
        <v>5585</v>
      </c>
      <c r="F33" s="68">
        <v>3340</v>
      </c>
      <c r="G33" s="69">
        <f t="shared" si="0"/>
        <v>59.80304386750224</v>
      </c>
    </row>
    <row r="34" spans="1:7" ht="13.5" customHeight="1">
      <c r="A34" s="193"/>
      <c r="B34" s="195"/>
      <c r="C34" s="193">
        <v>4410</v>
      </c>
      <c r="D34" s="150" t="s">
        <v>14</v>
      </c>
      <c r="E34" s="113">
        <v>3349</v>
      </c>
      <c r="F34" s="82">
        <v>1371</v>
      </c>
      <c r="G34" s="69">
        <f t="shared" si="0"/>
        <v>40.937593311436245</v>
      </c>
    </row>
    <row r="35" spans="1:7" ht="12.75">
      <c r="A35" s="193"/>
      <c r="B35" s="195"/>
      <c r="C35" s="193">
        <v>4430</v>
      </c>
      <c r="D35" s="150" t="s">
        <v>15</v>
      </c>
      <c r="E35" s="296">
        <v>300</v>
      </c>
      <c r="F35" s="362">
        <v>148</v>
      </c>
      <c r="G35" s="361">
        <f t="shared" si="0"/>
        <v>49.333333333333336</v>
      </c>
    </row>
    <row r="36" spans="1:7" ht="13.5" customHeight="1">
      <c r="A36" s="193"/>
      <c r="B36" s="195"/>
      <c r="C36" s="193">
        <v>4440</v>
      </c>
      <c r="D36" s="150" t="s">
        <v>16</v>
      </c>
      <c r="E36" s="296">
        <v>1848</v>
      </c>
      <c r="F36" s="362">
        <v>1375</v>
      </c>
      <c r="G36" s="361">
        <f t="shared" si="0"/>
        <v>74.40476190476191</v>
      </c>
    </row>
    <row r="37" spans="1:7" ht="12.75" customHeight="1">
      <c r="A37" s="172"/>
      <c r="B37" s="226"/>
      <c r="C37" s="172">
        <v>6060</v>
      </c>
      <c r="D37" s="154" t="s">
        <v>88</v>
      </c>
      <c r="E37" s="279">
        <v>4000</v>
      </c>
      <c r="F37" s="95">
        <v>0</v>
      </c>
      <c r="G37" s="355">
        <f t="shared" si="0"/>
        <v>0</v>
      </c>
    </row>
    <row r="38" spans="1:7" ht="14.25" customHeight="1">
      <c r="A38" s="211">
        <v>750</v>
      </c>
      <c r="B38" s="341"/>
      <c r="C38" s="341"/>
      <c r="D38" s="262" t="s">
        <v>30</v>
      </c>
      <c r="E38" s="105">
        <f>SUM(E39,E49)</f>
        <v>116094</v>
      </c>
      <c r="F38" s="105">
        <f>SUM(F39,F49)</f>
        <v>73331</v>
      </c>
      <c r="G38" s="100">
        <f t="shared" si="0"/>
        <v>63.16519372232846</v>
      </c>
    </row>
    <row r="39" spans="1:7" ht="12.75" customHeight="1">
      <c r="A39" s="342"/>
      <c r="B39" s="207">
        <v>75011</v>
      </c>
      <c r="C39" s="202"/>
      <c r="D39" s="203" t="s">
        <v>31</v>
      </c>
      <c r="E39" s="111">
        <f>SUM(E40:E48)</f>
        <v>90594</v>
      </c>
      <c r="F39" s="111">
        <f>SUM(F40:F48)</f>
        <v>48237</v>
      </c>
      <c r="G39" s="65">
        <f t="shared" si="0"/>
        <v>53.24524802967085</v>
      </c>
    </row>
    <row r="40" spans="1:7" ht="12.75">
      <c r="A40" s="205"/>
      <c r="B40" s="171"/>
      <c r="C40" s="171">
        <v>4010</v>
      </c>
      <c r="D40" s="189" t="s">
        <v>8</v>
      </c>
      <c r="E40" s="233">
        <v>62078</v>
      </c>
      <c r="F40" s="85">
        <v>32300</v>
      </c>
      <c r="G40" s="65">
        <f t="shared" si="0"/>
        <v>52.031315441863455</v>
      </c>
    </row>
    <row r="41" spans="1:7" ht="12.75">
      <c r="A41" s="205"/>
      <c r="B41" s="193"/>
      <c r="C41" s="193">
        <v>4040</v>
      </c>
      <c r="D41" s="204" t="s">
        <v>9</v>
      </c>
      <c r="E41" s="296">
        <v>5123</v>
      </c>
      <c r="F41" s="82">
        <v>5123</v>
      </c>
      <c r="G41" s="69">
        <f t="shared" si="0"/>
        <v>100</v>
      </c>
    </row>
    <row r="42" spans="1:7" ht="12.75">
      <c r="A42" s="205"/>
      <c r="B42" s="193"/>
      <c r="C42" s="188">
        <v>4110</v>
      </c>
      <c r="D42" s="189" t="s">
        <v>10</v>
      </c>
      <c r="E42" s="233">
        <v>12016</v>
      </c>
      <c r="F42" s="68">
        <v>5280</v>
      </c>
      <c r="G42" s="69">
        <f t="shared" si="0"/>
        <v>43.94141145139814</v>
      </c>
    </row>
    <row r="43" spans="1:7" ht="12.75">
      <c r="A43" s="205"/>
      <c r="B43" s="193"/>
      <c r="C43" s="188">
        <v>4120</v>
      </c>
      <c r="D43" s="189" t="s">
        <v>11</v>
      </c>
      <c r="E43" s="233">
        <v>1650</v>
      </c>
      <c r="F43" s="82">
        <v>735</v>
      </c>
      <c r="G43" s="69">
        <f t="shared" si="0"/>
        <v>44.54545454545455</v>
      </c>
    </row>
    <row r="44" spans="1:7" ht="12.75">
      <c r="A44" s="205"/>
      <c r="B44" s="193"/>
      <c r="C44" s="193">
        <v>4210</v>
      </c>
      <c r="D44" s="204" t="s">
        <v>12</v>
      </c>
      <c r="E44" s="233">
        <v>2000</v>
      </c>
      <c r="F44" s="68">
        <v>599</v>
      </c>
      <c r="G44" s="69">
        <f t="shared" si="0"/>
        <v>29.95</v>
      </c>
    </row>
    <row r="45" spans="1:7" ht="12.75">
      <c r="A45" s="205"/>
      <c r="B45" s="193"/>
      <c r="C45" s="188">
        <v>4260</v>
      </c>
      <c r="D45" s="189" t="s">
        <v>13</v>
      </c>
      <c r="E45" s="296">
        <v>1500</v>
      </c>
      <c r="F45" s="82">
        <v>713</v>
      </c>
      <c r="G45" s="69">
        <f t="shared" si="0"/>
        <v>47.53333333333333</v>
      </c>
    </row>
    <row r="46" spans="1:7" ht="12.75" customHeight="1">
      <c r="A46" s="205"/>
      <c r="B46" s="193"/>
      <c r="C46" s="188">
        <v>4300</v>
      </c>
      <c r="D46" s="189" t="s">
        <v>6</v>
      </c>
      <c r="E46" s="233">
        <v>3077</v>
      </c>
      <c r="F46" s="363">
        <v>1589</v>
      </c>
      <c r="G46" s="88">
        <f t="shared" si="0"/>
        <v>51.641208969775754</v>
      </c>
    </row>
    <row r="47" spans="1:7" ht="12.75">
      <c r="A47" s="205"/>
      <c r="B47" s="193"/>
      <c r="C47" s="188">
        <v>4410</v>
      </c>
      <c r="D47" s="189" t="s">
        <v>14</v>
      </c>
      <c r="E47" s="233">
        <v>1000</v>
      </c>
      <c r="F47" s="82">
        <v>283</v>
      </c>
      <c r="G47" s="69">
        <f t="shared" si="0"/>
        <v>28.299999999999997</v>
      </c>
    </row>
    <row r="48" spans="1:7" ht="12.75">
      <c r="A48" s="205"/>
      <c r="B48" s="172"/>
      <c r="C48" s="184">
        <v>4440</v>
      </c>
      <c r="D48" s="185" t="s">
        <v>16</v>
      </c>
      <c r="E48" s="288">
        <v>2150</v>
      </c>
      <c r="F48" s="89">
        <v>1615</v>
      </c>
      <c r="G48" s="77">
        <f t="shared" si="0"/>
        <v>75.11627906976744</v>
      </c>
    </row>
    <row r="49" spans="1:7" ht="12.75" customHeight="1">
      <c r="A49" s="340"/>
      <c r="B49" s="214">
        <v>75045</v>
      </c>
      <c r="C49" s="208"/>
      <c r="D49" s="141" t="s">
        <v>34</v>
      </c>
      <c r="E49" s="234">
        <f>SUM(E50:E55)</f>
        <v>25500</v>
      </c>
      <c r="F49" s="234">
        <f>SUM(F50:F55)</f>
        <v>25094</v>
      </c>
      <c r="G49" s="65">
        <f t="shared" si="0"/>
        <v>98.4078431372549</v>
      </c>
    </row>
    <row r="50" spans="1:7" ht="12.75">
      <c r="A50" s="235"/>
      <c r="B50" s="217"/>
      <c r="C50" s="217">
        <v>4110</v>
      </c>
      <c r="D50" s="343" t="s">
        <v>10</v>
      </c>
      <c r="E50" s="109">
        <v>846</v>
      </c>
      <c r="F50" s="366">
        <v>846</v>
      </c>
      <c r="G50" s="358">
        <f t="shared" si="0"/>
        <v>100</v>
      </c>
    </row>
    <row r="51" spans="1:7" ht="12.75">
      <c r="A51" s="235"/>
      <c r="B51" s="205"/>
      <c r="C51" s="205">
        <v>4120</v>
      </c>
      <c r="D51" s="235" t="s">
        <v>11</v>
      </c>
      <c r="E51" s="113">
        <v>128</v>
      </c>
      <c r="F51" s="359">
        <v>127</v>
      </c>
      <c r="G51" s="364">
        <f t="shared" si="0"/>
        <v>99.21875</v>
      </c>
    </row>
    <row r="52" spans="1:7" ht="12.75">
      <c r="A52" s="235"/>
      <c r="B52" s="205"/>
      <c r="C52" s="205">
        <v>4170</v>
      </c>
      <c r="D52" s="235" t="s">
        <v>120</v>
      </c>
      <c r="E52" s="113">
        <v>15770</v>
      </c>
      <c r="F52" s="367">
        <v>15770</v>
      </c>
      <c r="G52" s="364">
        <f t="shared" si="0"/>
        <v>100</v>
      </c>
    </row>
    <row r="53" spans="1:7" ht="12.75" customHeight="1">
      <c r="A53" s="172"/>
      <c r="B53" s="226"/>
      <c r="C53" s="209">
        <v>4210</v>
      </c>
      <c r="D53" s="236" t="s">
        <v>12</v>
      </c>
      <c r="E53" s="110">
        <v>761</v>
      </c>
      <c r="F53" s="360">
        <v>761</v>
      </c>
      <c r="G53" s="365">
        <f t="shared" si="0"/>
        <v>100</v>
      </c>
    </row>
    <row r="54" spans="1:7" ht="12.75" customHeight="1">
      <c r="A54" s="205"/>
      <c r="B54" s="205"/>
      <c r="C54" s="205">
        <v>4300</v>
      </c>
      <c r="D54" s="235" t="s">
        <v>6</v>
      </c>
      <c r="E54" s="113">
        <v>7807</v>
      </c>
      <c r="F54" s="359">
        <v>7402</v>
      </c>
      <c r="G54" s="364">
        <f t="shared" si="0"/>
        <v>94.81234789291662</v>
      </c>
    </row>
    <row r="55" spans="1:7" ht="12.75" customHeight="1">
      <c r="A55" s="205"/>
      <c r="B55" s="209"/>
      <c r="C55" s="209">
        <v>4410</v>
      </c>
      <c r="D55" s="236" t="s">
        <v>14</v>
      </c>
      <c r="E55" s="110">
        <v>188</v>
      </c>
      <c r="F55" s="360">
        <v>188</v>
      </c>
      <c r="G55" s="365">
        <f t="shared" si="0"/>
        <v>100</v>
      </c>
    </row>
    <row r="56" spans="1:7" ht="12.75" customHeight="1">
      <c r="A56" s="206">
        <v>754</v>
      </c>
      <c r="B56" s="338"/>
      <c r="C56" s="338"/>
      <c r="D56" s="262" t="s">
        <v>36</v>
      </c>
      <c r="E56" s="121">
        <f>SUM(E57,E80)</f>
        <v>2391218</v>
      </c>
      <c r="F56" s="121">
        <f>SUM(F57,F80)</f>
        <v>1213100</v>
      </c>
      <c r="G56" s="100">
        <f t="shared" si="0"/>
        <v>50.731468230834665</v>
      </c>
    </row>
    <row r="57" spans="1:7" ht="12.75">
      <c r="A57" s="165"/>
      <c r="B57" s="214">
        <v>75411</v>
      </c>
      <c r="C57" s="214"/>
      <c r="D57" s="215" t="s">
        <v>39</v>
      </c>
      <c r="E57" s="216">
        <f>SUM(E58:E79)</f>
        <v>2390818</v>
      </c>
      <c r="F57" s="115">
        <f>SUM(F58:F79)</f>
        <v>1212800</v>
      </c>
      <c r="G57" s="78">
        <f t="shared" si="0"/>
        <v>50.72740794154971</v>
      </c>
    </row>
    <row r="58" spans="1:7" ht="12.75">
      <c r="A58" s="169"/>
      <c r="B58" s="217"/>
      <c r="C58" s="217">
        <v>3020</v>
      </c>
      <c r="D58" s="343" t="s">
        <v>128</v>
      </c>
      <c r="E58" s="109">
        <v>500</v>
      </c>
      <c r="F58" s="82">
        <v>35</v>
      </c>
      <c r="G58" s="69">
        <f aca="true" t="shared" si="1" ref="G58:G99">PRODUCT(F58/E58)*100</f>
        <v>7.000000000000001</v>
      </c>
    </row>
    <row r="59" spans="1:7" ht="24">
      <c r="A59" s="205"/>
      <c r="B59" s="205"/>
      <c r="C59" s="81">
        <v>3070</v>
      </c>
      <c r="D59" s="235" t="s">
        <v>129</v>
      </c>
      <c r="E59" s="218">
        <v>190000</v>
      </c>
      <c r="F59" s="82">
        <v>77947</v>
      </c>
      <c r="G59" s="69">
        <f t="shared" si="1"/>
        <v>41.02473684210526</v>
      </c>
    </row>
    <row r="60" spans="1:7" ht="12.75" customHeight="1">
      <c r="A60" s="205"/>
      <c r="B60" s="205"/>
      <c r="C60" s="205">
        <v>4020</v>
      </c>
      <c r="D60" s="235" t="s">
        <v>29</v>
      </c>
      <c r="E60" s="113">
        <v>10212</v>
      </c>
      <c r="F60" s="91">
        <v>5060</v>
      </c>
      <c r="G60" s="69">
        <f t="shared" si="1"/>
        <v>49.549549549549546</v>
      </c>
    </row>
    <row r="61" spans="1:7" ht="12.75" customHeight="1">
      <c r="A61" s="205"/>
      <c r="B61" s="205"/>
      <c r="C61" s="205">
        <v>4040</v>
      </c>
      <c r="D61" s="235" t="s">
        <v>9</v>
      </c>
      <c r="E61" s="113">
        <v>883</v>
      </c>
      <c r="F61" s="82">
        <v>883</v>
      </c>
      <c r="G61" s="69">
        <f t="shared" si="1"/>
        <v>100</v>
      </c>
    </row>
    <row r="62" spans="1:7" ht="24">
      <c r="A62" s="205"/>
      <c r="B62" s="205"/>
      <c r="C62" s="81">
        <v>4050</v>
      </c>
      <c r="D62" s="344" t="s">
        <v>76</v>
      </c>
      <c r="E62" s="113">
        <v>1621520</v>
      </c>
      <c r="F62" s="82">
        <v>749523</v>
      </c>
      <c r="G62" s="69">
        <f t="shared" si="1"/>
        <v>46.22348167151808</v>
      </c>
    </row>
    <row r="63" spans="1:7" ht="24">
      <c r="A63" s="205"/>
      <c r="B63" s="205"/>
      <c r="C63" s="81">
        <v>4070</v>
      </c>
      <c r="D63" s="344" t="s">
        <v>77</v>
      </c>
      <c r="E63" s="80">
        <v>125403</v>
      </c>
      <c r="F63" s="82">
        <v>121511</v>
      </c>
      <c r="G63" s="69">
        <f t="shared" si="1"/>
        <v>96.8964059870976</v>
      </c>
    </row>
    <row r="64" spans="1:7" ht="22.5" customHeight="1">
      <c r="A64" s="205"/>
      <c r="B64" s="205"/>
      <c r="C64" s="81">
        <v>4080</v>
      </c>
      <c r="D64" s="344" t="s">
        <v>37</v>
      </c>
      <c r="E64" s="80">
        <v>7258</v>
      </c>
      <c r="F64" s="82">
        <v>7258</v>
      </c>
      <c r="G64" s="69">
        <f t="shared" si="1"/>
        <v>100</v>
      </c>
    </row>
    <row r="65" spans="1:7" ht="12.75">
      <c r="A65" s="205"/>
      <c r="B65" s="205"/>
      <c r="C65" s="205">
        <v>4110</v>
      </c>
      <c r="D65" s="235" t="s">
        <v>10</v>
      </c>
      <c r="E65" s="113">
        <v>1911</v>
      </c>
      <c r="F65" s="82">
        <v>972</v>
      </c>
      <c r="G65" s="69">
        <f t="shared" si="1"/>
        <v>50.86342229199372</v>
      </c>
    </row>
    <row r="66" spans="1:7" ht="12.75">
      <c r="A66" s="205"/>
      <c r="B66" s="205"/>
      <c r="C66" s="205">
        <v>4120</v>
      </c>
      <c r="D66" s="235" t="s">
        <v>11</v>
      </c>
      <c r="E66" s="113">
        <v>272</v>
      </c>
      <c r="F66" s="66">
        <v>131</v>
      </c>
      <c r="G66" s="69">
        <f t="shared" si="1"/>
        <v>48.161764705882355</v>
      </c>
    </row>
    <row r="67" spans="1:7" ht="12.75">
      <c r="A67" s="205"/>
      <c r="B67" s="205"/>
      <c r="C67" s="205">
        <v>4170</v>
      </c>
      <c r="D67" s="235" t="s">
        <v>120</v>
      </c>
      <c r="E67" s="113">
        <v>6000</v>
      </c>
      <c r="F67" s="66">
        <v>1600</v>
      </c>
      <c r="G67" s="67">
        <f t="shared" si="1"/>
        <v>26.666666666666668</v>
      </c>
    </row>
    <row r="68" spans="1:7" ht="24">
      <c r="A68" s="205"/>
      <c r="B68" s="205"/>
      <c r="C68" s="81">
        <v>4180</v>
      </c>
      <c r="D68" s="235" t="s">
        <v>130</v>
      </c>
      <c r="E68" s="113">
        <v>109108</v>
      </c>
      <c r="F68" s="66">
        <v>109108</v>
      </c>
      <c r="G68" s="69">
        <f t="shared" si="1"/>
        <v>100</v>
      </c>
    </row>
    <row r="69" spans="1:7" ht="12.75" customHeight="1">
      <c r="A69" s="205"/>
      <c r="B69" s="205"/>
      <c r="C69" s="205">
        <v>4210</v>
      </c>
      <c r="D69" s="235" t="s">
        <v>12</v>
      </c>
      <c r="E69" s="113">
        <v>75000</v>
      </c>
      <c r="F69" s="74">
        <v>54925</v>
      </c>
      <c r="G69" s="69">
        <f t="shared" si="1"/>
        <v>73.23333333333333</v>
      </c>
    </row>
    <row r="70" spans="1:7" ht="12.75">
      <c r="A70" s="205"/>
      <c r="B70" s="205"/>
      <c r="C70" s="205">
        <v>4230</v>
      </c>
      <c r="D70" s="235" t="s">
        <v>40</v>
      </c>
      <c r="E70" s="113">
        <v>1000</v>
      </c>
      <c r="F70" s="80">
        <v>154</v>
      </c>
      <c r="G70" s="69">
        <f t="shared" si="1"/>
        <v>15.4</v>
      </c>
    </row>
    <row r="71" spans="1:7" ht="12.75">
      <c r="A71" s="205"/>
      <c r="B71" s="205"/>
      <c r="C71" s="205">
        <v>4260</v>
      </c>
      <c r="D71" s="235" t="s">
        <v>13</v>
      </c>
      <c r="E71" s="113">
        <v>60000</v>
      </c>
      <c r="F71" s="80">
        <v>43198</v>
      </c>
      <c r="G71" s="69">
        <f t="shared" si="1"/>
        <v>71.99666666666667</v>
      </c>
    </row>
    <row r="72" spans="1:7" ht="12.75">
      <c r="A72" s="205"/>
      <c r="B72" s="205"/>
      <c r="C72" s="205">
        <v>4270</v>
      </c>
      <c r="D72" s="235" t="s">
        <v>23</v>
      </c>
      <c r="E72" s="296">
        <v>119000</v>
      </c>
      <c r="F72" s="362">
        <v>2201</v>
      </c>
      <c r="G72" s="361">
        <f t="shared" si="1"/>
        <v>1.8495798319327732</v>
      </c>
    </row>
    <row r="73" spans="1:7" ht="12.75">
      <c r="A73" s="205"/>
      <c r="B73" s="205"/>
      <c r="C73" s="205">
        <v>4300</v>
      </c>
      <c r="D73" s="235" t="s">
        <v>6</v>
      </c>
      <c r="E73" s="296">
        <v>49590</v>
      </c>
      <c r="F73" s="362">
        <v>34293</v>
      </c>
      <c r="G73" s="361">
        <f t="shared" si="1"/>
        <v>69.15305505142165</v>
      </c>
    </row>
    <row r="74" spans="1:7" ht="12.75">
      <c r="A74" s="205"/>
      <c r="B74" s="205"/>
      <c r="C74" s="205">
        <v>4350</v>
      </c>
      <c r="D74" s="235" t="s">
        <v>125</v>
      </c>
      <c r="E74" s="296">
        <v>3000</v>
      </c>
      <c r="F74" s="362">
        <v>1630</v>
      </c>
      <c r="G74" s="361">
        <f t="shared" si="1"/>
        <v>54.333333333333336</v>
      </c>
    </row>
    <row r="75" spans="1:7" ht="12.75">
      <c r="A75" s="205"/>
      <c r="B75" s="205"/>
      <c r="C75" s="205">
        <v>4410</v>
      </c>
      <c r="D75" s="235" t="s">
        <v>14</v>
      </c>
      <c r="E75" s="296">
        <v>3000</v>
      </c>
      <c r="F75" s="362">
        <v>735</v>
      </c>
      <c r="G75" s="361">
        <f t="shared" si="1"/>
        <v>24.5</v>
      </c>
    </row>
    <row r="76" spans="1:7" ht="12.75">
      <c r="A76" s="205"/>
      <c r="B76" s="205"/>
      <c r="C76" s="205">
        <v>4430</v>
      </c>
      <c r="D76" s="235" t="s">
        <v>15</v>
      </c>
      <c r="E76" s="296">
        <v>2000</v>
      </c>
      <c r="F76" s="362">
        <v>475</v>
      </c>
      <c r="G76" s="361">
        <f t="shared" si="1"/>
        <v>23.75</v>
      </c>
    </row>
    <row r="77" spans="1:7" ht="12.75">
      <c r="A77" s="205"/>
      <c r="B77" s="205"/>
      <c r="C77" s="205">
        <v>4440</v>
      </c>
      <c r="D77" s="235" t="s">
        <v>16</v>
      </c>
      <c r="E77" s="296">
        <v>367</v>
      </c>
      <c r="F77" s="362">
        <v>367</v>
      </c>
      <c r="G77" s="361">
        <f t="shared" si="1"/>
        <v>100</v>
      </c>
    </row>
    <row r="78" spans="1:7" ht="12.75">
      <c r="A78" s="205"/>
      <c r="B78" s="205"/>
      <c r="C78" s="205">
        <v>4480</v>
      </c>
      <c r="D78" s="235" t="s">
        <v>17</v>
      </c>
      <c r="E78" s="296">
        <v>4000</v>
      </c>
      <c r="F78" s="113">
        <v>0</v>
      </c>
      <c r="G78" s="361">
        <f t="shared" si="1"/>
        <v>0</v>
      </c>
    </row>
    <row r="79" spans="1:7" ht="24">
      <c r="A79" s="205"/>
      <c r="B79" s="209"/>
      <c r="C79" s="86">
        <v>4500</v>
      </c>
      <c r="D79" s="236" t="s">
        <v>78</v>
      </c>
      <c r="E79" s="303">
        <v>794</v>
      </c>
      <c r="F79" s="95">
        <v>794</v>
      </c>
      <c r="G79" s="355">
        <f t="shared" si="1"/>
        <v>100</v>
      </c>
    </row>
    <row r="80" spans="1:7" ht="12.75">
      <c r="A80" s="193"/>
      <c r="B80" s="207">
        <v>75414</v>
      </c>
      <c r="C80" s="202"/>
      <c r="D80" s="203" t="s">
        <v>79</v>
      </c>
      <c r="E80" s="111">
        <v>400</v>
      </c>
      <c r="F80" s="87">
        <v>300</v>
      </c>
      <c r="G80" s="77">
        <f t="shared" si="1"/>
        <v>75</v>
      </c>
    </row>
    <row r="81" spans="1:7" ht="12.75">
      <c r="A81" s="193"/>
      <c r="B81" s="172"/>
      <c r="C81" s="172">
        <v>4300</v>
      </c>
      <c r="D81" s="196" t="s">
        <v>6</v>
      </c>
      <c r="E81" s="110">
        <v>400</v>
      </c>
      <c r="F81" s="103">
        <v>300</v>
      </c>
      <c r="G81" s="94">
        <f t="shared" si="1"/>
        <v>75</v>
      </c>
    </row>
    <row r="82" spans="1:7" ht="14.25" customHeight="1">
      <c r="A82" s="206">
        <v>851</v>
      </c>
      <c r="B82" s="338"/>
      <c r="C82" s="338"/>
      <c r="D82" s="262" t="s">
        <v>52</v>
      </c>
      <c r="E82" s="105">
        <v>693500</v>
      </c>
      <c r="F82" s="368">
        <v>311154</v>
      </c>
      <c r="G82" s="100">
        <f t="shared" si="1"/>
        <v>44.867195385724585</v>
      </c>
    </row>
    <row r="83" spans="1:7" ht="38.25" customHeight="1">
      <c r="A83" s="340"/>
      <c r="B83" s="345">
        <v>85156</v>
      </c>
      <c r="C83" s="345"/>
      <c r="D83" s="346" t="s">
        <v>54</v>
      </c>
      <c r="E83" s="117">
        <v>693500</v>
      </c>
      <c r="F83" s="369">
        <v>311154</v>
      </c>
      <c r="G83" s="94">
        <f t="shared" si="1"/>
        <v>44.867195385724585</v>
      </c>
    </row>
    <row r="84" spans="1:7" ht="12.75" customHeight="1">
      <c r="A84" s="193"/>
      <c r="B84" s="347"/>
      <c r="C84" s="347">
        <v>4130</v>
      </c>
      <c r="D84" s="307" t="s">
        <v>55</v>
      </c>
      <c r="E84" s="116">
        <v>693500</v>
      </c>
      <c r="F84" s="76">
        <v>311154</v>
      </c>
      <c r="G84" s="71">
        <f t="shared" si="1"/>
        <v>44.867195385724585</v>
      </c>
    </row>
    <row r="85" spans="1:7" ht="14.25" customHeight="1">
      <c r="A85" s="206">
        <v>852</v>
      </c>
      <c r="B85" s="341"/>
      <c r="C85" s="240"/>
      <c r="D85" s="191" t="s">
        <v>152</v>
      </c>
      <c r="E85" s="105">
        <v>6520</v>
      </c>
      <c r="F85" s="99">
        <v>3528</v>
      </c>
      <c r="G85" s="100">
        <f t="shared" si="1"/>
        <v>54.11042944785276</v>
      </c>
    </row>
    <row r="86" spans="1:7" ht="25.5">
      <c r="A86" s="212"/>
      <c r="B86" s="345">
        <v>85212</v>
      </c>
      <c r="C86" s="183"/>
      <c r="D86" s="203" t="s">
        <v>94</v>
      </c>
      <c r="E86" s="117">
        <v>6520</v>
      </c>
      <c r="F86" s="70">
        <v>3528</v>
      </c>
      <c r="G86" s="78">
        <f t="shared" si="1"/>
        <v>54.11042944785276</v>
      </c>
    </row>
    <row r="87" spans="1:7" ht="12.75" customHeight="1">
      <c r="A87" s="212"/>
      <c r="B87" s="341"/>
      <c r="C87" s="172">
        <v>3110</v>
      </c>
      <c r="D87" s="348" t="s">
        <v>57</v>
      </c>
      <c r="E87" s="107">
        <v>6520</v>
      </c>
      <c r="F87" s="64">
        <v>3528</v>
      </c>
      <c r="G87" s="71">
        <f t="shared" si="1"/>
        <v>54.11042944785276</v>
      </c>
    </row>
    <row r="88" spans="1:7" ht="14.25" customHeight="1">
      <c r="A88" s="98">
        <v>853</v>
      </c>
      <c r="B88" s="347"/>
      <c r="C88" s="177"/>
      <c r="D88" s="191" t="s">
        <v>85</v>
      </c>
      <c r="E88" s="293">
        <v>53700</v>
      </c>
      <c r="F88" s="372">
        <v>27518</v>
      </c>
      <c r="G88" s="371">
        <f t="shared" si="1"/>
        <v>51.24394785847299</v>
      </c>
    </row>
    <row r="89" spans="1:7" ht="13.5" customHeight="1">
      <c r="A89" s="340"/>
      <c r="B89" s="245">
        <v>85321</v>
      </c>
      <c r="C89" s="165"/>
      <c r="D89" s="168" t="s">
        <v>144</v>
      </c>
      <c r="E89" s="108">
        <f>SUM(E90:E98)</f>
        <v>53700</v>
      </c>
      <c r="F89" s="108">
        <f>SUM(F90:F98)</f>
        <v>27518</v>
      </c>
      <c r="G89" s="71">
        <f t="shared" si="1"/>
        <v>51.24394785847299</v>
      </c>
    </row>
    <row r="90" spans="1:7" ht="12.75">
      <c r="A90" s="205"/>
      <c r="B90" s="171"/>
      <c r="C90" s="171">
        <v>4010</v>
      </c>
      <c r="D90" s="146" t="s">
        <v>8</v>
      </c>
      <c r="E90" s="278">
        <v>18340</v>
      </c>
      <c r="F90" s="75">
        <v>6152</v>
      </c>
      <c r="G90" s="358">
        <f t="shared" si="1"/>
        <v>33.544165757906214</v>
      </c>
    </row>
    <row r="91" spans="1:7" ht="12.75">
      <c r="A91" s="205"/>
      <c r="B91" s="193"/>
      <c r="C91" s="193">
        <v>4040</v>
      </c>
      <c r="D91" s="150" t="s">
        <v>9</v>
      </c>
      <c r="E91" s="296">
        <v>1216</v>
      </c>
      <c r="F91" s="362">
        <v>1216</v>
      </c>
      <c r="G91" s="364">
        <f t="shared" si="1"/>
        <v>100</v>
      </c>
    </row>
    <row r="92" spans="1:7" ht="12.75" customHeight="1">
      <c r="A92" s="205"/>
      <c r="B92" s="193"/>
      <c r="C92" s="193">
        <v>4110</v>
      </c>
      <c r="D92" s="150" t="s">
        <v>10</v>
      </c>
      <c r="E92" s="296">
        <v>3468</v>
      </c>
      <c r="F92" s="362">
        <v>1647</v>
      </c>
      <c r="G92" s="364">
        <f t="shared" si="1"/>
        <v>47.49134948096886</v>
      </c>
    </row>
    <row r="93" spans="1:7" ht="14.25" customHeight="1">
      <c r="A93" s="205"/>
      <c r="B93" s="193"/>
      <c r="C93" s="193">
        <v>4120</v>
      </c>
      <c r="D93" s="150" t="s">
        <v>11</v>
      </c>
      <c r="E93" s="314">
        <v>480</v>
      </c>
      <c r="F93" s="113">
        <v>244</v>
      </c>
      <c r="G93" s="364">
        <f t="shared" si="1"/>
        <v>50.83333333333333</v>
      </c>
    </row>
    <row r="94" spans="1:7" ht="12.75">
      <c r="A94" s="205"/>
      <c r="B94" s="193"/>
      <c r="C94" s="193">
        <v>4170</v>
      </c>
      <c r="D94" s="150" t="s">
        <v>120</v>
      </c>
      <c r="E94" s="296">
        <v>12250</v>
      </c>
      <c r="F94" s="159">
        <v>8021</v>
      </c>
      <c r="G94" s="364">
        <f t="shared" si="1"/>
        <v>65.47755102040817</v>
      </c>
    </row>
    <row r="95" spans="1:7" ht="12.75">
      <c r="A95" s="205"/>
      <c r="B95" s="193"/>
      <c r="C95" s="193">
        <v>4210</v>
      </c>
      <c r="D95" s="150" t="s">
        <v>12</v>
      </c>
      <c r="E95" s="296">
        <v>1820</v>
      </c>
      <c r="F95" s="159">
        <v>1188</v>
      </c>
      <c r="G95" s="364">
        <f t="shared" si="1"/>
        <v>65.27472527472527</v>
      </c>
    </row>
    <row r="96" spans="1:7" ht="12.75">
      <c r="A96" s="205"/>
      <c r="B96" s="193"/>
      <c r="C96" s="193">
        <v>4260</v>
      </c>
      <c r="D96" s="150" t="s">
        <v>13</v>
      </c>
      <c r="E96" s="296">
        <v>6317</v>
      </c>
      <c r="F96" s="159">
        <v>4845</v>
      </c>
      <c r="G96" s="364">
        <f t="shared" si="1"/>
        <v>76.69779958841222</v>
      </c>
    </row>
    <row r="97" spans="1:7" ht="12.75">
      <c r="A97" s="205"/>
      <c r="B97" s="193"/>
      <c r="C97" s="193">
        <v>4300</v>
      </c>
      <c r="D97" s="150" t="s">
        <v>6</v>
      </c>
      <c r="E97" s="296">
        <v>8807</v>
      </c>
      <c r="F97" s="159">
        <v>3454</v>
      </c>
      <c r="G97" s="364">
        <f t="shared" si="1"/>
        <v>39.21880322470762</v>
      </c>
    </row>
    <row r="98" spans="1:7" ht="12.75">
      <c r="A98" s="205"/>
      <c r="B98" s="172"/>
      <c r="C98" s="172">
        <v>4440</v>
      </c>
      <c r="D98" s="150" t="s">
        <v>16</v>
      </c>
      <c r="E98" s="279">
        <v>1002</v>
      </c>
      <c r="F98" s="159">
        <v>751</v>
      </c>
      <c r="G98" s="364">
        <f t="shared" si="1"/>
        <v>74.9500998003992</v>
      </c>
    </row>
    <row r="99" spans="1:7" ht="14.25">
      <c r="A99" s="349" t="s">
        <v>103</v>
      </c>
      <c r="B99" s="350"/>
      <c r="C99" s="350"/>
      <c r="D99" s="351"/>
      <c r="E99" s="370">
        <f>SUM(E12,E16,E19,E38,E56,E82,E85,E88)</f>
        <v>3518032</v>
      </c>
      <c r="F99" s="370">
        <f>SUM(F12,F16,F19,F38,F56,F82,F85,F88)</f>
        <v>1706135</v>
      </c>
      <c r="G99" s="100">
        <f t="shared" si="1"/>
        <v>48.496858470872354</v>
      </c>
    </row>
  </sheetData>
  <mergeCells count="9">
    <mergeCell ref="A99:D99"/>
    <mergeCell ref="D1:G1"/>
    <mergeCell ref="D2:G2"/>
    <mergeCell ref="D3:G3"/>
    <mergeCell ref="D4:G4"/>
    <mergeCell ref="A5:G5"/>
    <mergeCell ref="A6:G6"/>
    <mergeCell ref="A7:G7"/>
    <mergeCell ref="A8:G8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3"/>
  </sheetPr>
  <dimension ref="A1:G17"/>
  <sheetViews>
    <sheetView workbookViewId="0" topLeftCell="A1">
      <selection activeCell="E23" sqref="E23"/>
    </sheetView>
  </sheetViews>
  <sheetFormatPr defaultColWidth="9.140625" defaultRowHeight="12.75"/>
  <cols>
    <col min="1" max="1" width="5.8515625" style="0" customWidth="1"/>
    <col min="2" max="2" width="7.421875" style="0" customWidth="1"/>
    <col min="3" max="3" width="8.57421875" style="0" customWidth="1"/>
    <col min="4" max="4" width="34.140625" style="0" customWidth="1"/>
    <col min="5" max="5" width="14.140625" style="0" customWidth="1"/>
    <col min="6" max="6" width="10.7109375" style="0" customWidth="1"/>
    <col min="7" max="7" width="5.7109375" style="0" customWidth="1"/>
  </cols>
  <sheetData>
    <row r="1" spans="4:7" ht="12.75">
      <c r="D1" s="326" t="s">
        <v>116</v>
      </c>
      <c r="E1" s="326"/>
      <c r="F1" s="326"/>
      <c r="G1" s="326"/>
    </row>
    <row r="2" spans="4:7" ht="12.75">
      <c r="D2" s="326" t="s">
        <v>104</v>
      </c>
      <c r="E2" s="326"/>
      <c r="F2" s="326"/>
      <c r="G2" s="326"/>
    </row>
    <row r="3" spans="4:7" ht="12.75">
      <c r="D3" s="326" t="s">
        <v>105</v>
      </c>
      <c r="E3" s="326"/>
      <c r="F3" s="326"/>
      <c r="G3" s="326"/>
    </row>
    <row r="4" spans="4:7" ht="12.75">
      <c r="D4" s="327" t="s">
        <v>106</v>
      </c>
      <c r="E4" s="327"/>
      <c r="F4" s="327"/>
      <c r="G4" s="327"/>
    </row>
    <row r="5" ht="25.5" customHeight="1"/>
    <row r="6" spans="1:7" ht="28.5" customHeight="1">
      <c r="A6" s="330" t="s">
        <v>107</v>
      </c>
      <c r="B6" s="330"/>
      <c r="C6" s="330"/>
      <c r="D6" s="330"/>
      <c r="E6" s="330"/>
      <c r="F6" s="330"/>
      <c r="G6" s="330"/>
    </row>
    <row r="7" spans="1:7" ht="17.25" customHeight="1">
      <c r="A7" s="330" t="s">
        <v>114</v>
      </c>
      <c r="B7" s="330"/>
      <c r="C7" s="330"/>
      <c r="D7" s="330"/>
      <c r="E7" s="330"/>
      <c r="F7" s="330"/>
      <c r="G7" s="330"/>
    </row>
    <row r="8" spans="1:7" ht="28.5" customHeight="1">
      <c r="A8" s="330" t="s">
        <v>154</v>
      </c>
      <c r="B8" s="330"/>
      <c r="C8" s="330"/>
      <c r="D8" s="330"/>
      <c r="E8" s="330"/>
      <c r="F8" s="330"/>
      <c r="G8" s="330"/>
    </row>
    <row r="9" spans="1:7" ht="15.75">
      <c r="A9" s="330" t="s">
        <v>109</v>
      </c>
      <c r="B9" s="330"/>
      <c r="C9" s="330"/>
      <c r="D9" s="330"/>
      <c r="E9" s="330"/>
      <c r="F9" s="330"/>
      <c r="G9" s="330"/>
    </row>
    <row r="10" spans="1:5" ht="15.75">
      <c r="A10" s="132"/>
      <c r="B10" s="132"/>
      <c r="C10" s="132"/>
      <c r="D10" s="133"/>
      <c r="E10" s="132"/>
    </row>
    <row r="12" spans="1:7" ht="39.75" customHeight="1">
      <c r="A12" s="156" t="s">
        <v>0</v>
      </c>
      <c r="B12" s="157" t="s">
        <v>1</v>
      </c>
      <c r="C12" s="157" t="s">
        <v>110</v>
      </c>
      <c r="D12" s="157" t="s">
        <v>3</v>
      </c>
      <c r="E12" s="58" t="s">
        <v>102</v>
      </c>
      <c r="F12" s="156" t="s">
        <v>153</v>
      </c>
      <c r="G12" s="158" t="s">
        <v>97</v>
      </c>
    </row>
    <row r="13" spans="1:7" ht="14.25" customHeight="1">
      <c r="A13" s="134">
        <v>750</v>
      </c>
      <c r="B13" s="134"/>
      <c r="C13" s="135"/>
      <c r="D13" s="136" t="s">
        <v>30</v>
      </c>
      <c r="E13" s="137">
        <f>SUM(E14,E18,E28,E30)</f>
        <v>2952</v>
      </c>
      <c r="F13" s="99">
        <v>0</v>
      </c>
      <c r="G13" s="100">
        <f>PRODUCT(F13/E13)*100</f>
        <v>0</v>
      </c>
    </row>
    <row r="14" spans="1:7" ht="12.75" customHeight="1">
      <c r="A14" s="138"/>
      <c r="B14" s="139">
        <v>75011</v>
      </c>
      <c r="C14" s="140"/>
      <c r="D14" s="141" t="s">
        <v>31</v>
      </c>
      <c r="E14" s="142">
        <f>SUM(E15:E17)</f>
        <v>2952</v>
      </c>
      <c r="F14" s="142">
        <f>SUM(F15:F17)</f>
        <v>0</v>
      </c>
      <c r="G14" s="78">
        <f>PRODUCT(F14/E14)*100</f>
        <v>0</v>
      </c>
    </row>
    <row r="15" spans="1:7" ht="12.75" customHeight="1">
      <c r="A15" s="143"/>
      <c r="B15" s="144"/>
      <c r="C15" s="145" t="s">
        <v>111</v>
      </c>
      <c r="D15" s="146" t="s">
        <v>8</v>
      </c>
      <c r="E15" s="147">
        <v>2457</v>
      </c>
      <c r="F15" s="75">
        <v>0</v>
      </c>
      <c r="G15" s="65">
        <f>PRODUCT(F15/E15)*100</f>
        <v>0</v>
      </c>
    </row>
    <row r="16" spans="1:7" ht="12.75" customHeight="1">
      <c r="A16" s="143"/>
      <c r="B16" s="148"/>
      <c r="C16" s="149" t="s">
        <v>112</v>
      </c>
      <c r="D16" s="150" t="s">
        <v>10</v>
      </c>
      <c r="E16" s="80">
        <v>435</v>
      </c>
      <c r="F16" s="159">
        <v>0</v>
      </c>
      <c r="G16" s="69">
        <f>PRODUCT(F16/E16)*100</f>
        <v>0</v>
      </c>
    </row>
    <row r="17" spans="1:7" ht="12.75" customHeight="1">
      <c r="A17" s="373"/>
      <c r="B17" s="152"/>
      <c r="C17" s="153" t="s">
        <v>113</v>
      </c>
      <c r="D17" s="154" t="s">
        <v>11</v>
      </c>
      <c r="E17" s="155">
        <v>60</v>
      </c>
      <c r="F17" s="160">
        <v>0</v>
      </c>
      <c r="G17" s="77">
        <f>PRODUCT(F17/E17)*100</f>
        <v>0</v>
      </c>
    </row>
  </sheetData>
  <mergeCells count="8">
    <mergeCell ref="D1:G1"/>
    <mergeCell ref="D2:G2"/>
    <mergeCell ref="D3:G3"/>
    <mergeCell ref="D4:G4"/>
    <mergeCell ref="A7:G7"/>
    <mergeCell ref="A6:G6"/>
    <mergeCell ref="A8:G8"/>
    <mergeCell ref="A9:G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A1:G26"/>
  <sheetViews>
    <sheetView tabSelected="1" workbookViewId="0" topLeftCell="A10">
      <selection activeCell="J23" sqref="J23"/>
    </sheetView>
  </sheetViews>
  <sheetFormatPr defaultColWidth="9.140625" defaultRowHeight="12.75"/>
  <cols>
    <col min="1" max="1" width="5.421875" style="413" customWidth="1"/>
    <col min="2" max="2" width="8.140625" style="413" customWidth="1"/>
    <col min="3" max="3" width="5.7109375" style="413" customWidth="1"/>
    <col min="4" max="4" width="38.7109375" style="413" customWidth="1"/>
    <col min="5" max="5" width="11.00390625" style="413" customWidth="1"/>
    <col min="6" max="6" width="10.57421875" style="413" customWidth="1"/>
    <col min="7" max="7" width="7.421875" style="413" customWidth="1"/>
    <col min="8" max="16384" width="9.140625" style="413" customWidth="1"/>
  </cols>
  <sheetData>
    <row r="1" spans="4:7" ht="12.75">
      <c r="D1" s="326" t="s">
        <v>164</v>
      </c>
      <c r="E1" s="326"/>
      <c r="F1" s="326"/>
      <c r="G1" s="326"/>
    </row>
    <row r="2" spans="4:7" ht="12.75">
      <c r="D2" s="326" t="s">
        <v>104</v>
      </c>
      <c r="E2" s="326"/>
      <c r="F2" s="326"/>
      <c r="G2" s="326"/>
    </row>
    <row r="3" spans="4:7" ht="12.75">
      <c r="D3" s="326" t="s">
        <v>105</v>
      </c>
      <c r="E3" s="326"/>
      <c r="F3" s="326"/>
      <c r="G3" s="326"/>
    </row>
    <row r="4" spans="4:7" ht="12.75">
      <c r="D4" s="327" t="s">
        <v>117</v>
      </c>
      <c r="E4" s="327"/>
      <c r="F4" s="327"/>
      <c r="G4" s="327"/>
    </row>
    <row r="6" spans="1:7" ht="15.75">
      <c r="A6" s="330" t="s">
        <v>107</v>
      </c>
      <c r="B6" s="330"/>
      <c r="C6" s="330"/>
      <c r="D6" s="330"/>
      <c r="E6" s="330"/>
      <c r="F6" s="330"/>
      <c r="G6" s="330"/>
    </row>
    <row r="7" spans="1:7" ht="15.75">
      <c r="A7" s="330" t="s">
        <v>114</v>
      </c>
      <c r="B7" s="330"/>
      <c r="C7" s="330"/>
      <c r="D7" s="330"/>
      <c r="E7" s="330"/>
      <c r="F7" s="330"/>
      <c r="G7" s="330"/>
    </row>
    <row r="8" spans="1:7" ht="18" customHeight="1">
      <c r="A8" s="330" t="s">
        <v>165</v>
      </c>
      <c r="B8" s="330"/>
      <c r="C8" s="330"/>
      <c r="D8" s="330"/>
      <c r="E8" s="330"/>
      <c r="F8" s="330"/>
      <c r="G8" s="330"/>
    </row>
    <row r="9" spans="1:7" ht="15.75">
      <c r="A9" s="330" t="s">
        <v>166</v>
      </c>
      <c r="B9" s="330"/>
      <c r="C9" s="330"/>
      <c r="D9" s="330"/>
      <c r="E9" s="330"/>
      <c r="F9" s="330"/>
      <c r="G9" s="330"/>
    </row>
    <row r="13" spans="1:7" ht="51">
      <c r="A13" s="380" t="s">
        <v>0</v>
      </c>
      <c r="B13" s="411" t="s">
        <v>1</v>
      </c>
      <c r="C13" s="380" t="s">
        <v>2</v>
      </c>
      <c r="D13" s="412" t="s">
        <v>3</v>
      </c>
      <c r="E13" s="157" t="s">
        <v>163</v>
      </c>
      <c r="F13" s="156" t="s">
        <v>153</v>
      </c>
      <c r="G13" s="158" t="s">
        <v>97</v>
      </c>
    </row>
    <row r="14" spans="1:7" ht="12.75">
      <c r="A14" s="374" t="s">
        <v>155</v>
      </c>
      <c r="B14" s="375">
        <v>2</v>
      </c>
      <c r="C14" s="374" t="s">
        <v>156</v>
      </c>
      <c r="D14" s="375">
        <v>4</v>
      </c>
      <c r="E14" s="375">
        <v>5</v>
      </c>
      <c r="F14" s="406">
        <v>6</v>
      </c>
      <c r="G14" s="406">
        <v>7</v>
      </c>
    </row>
    <row r="15" spans="1:7" ht="14.25">
      <c r="A15" s="377" t="s">
        <v>158</v>
      </c>
      <c r="B15" s="376"/>
      <c r="C15" s="377"/>
      <c r="D15" s="378" t="s">
        <v>44</v>
      </c>
      <c r="E15" s="379">
        <v>6220</v>
      </c>
      <c r="F15" s="421">
        <v>940</v>
      </c>
      <c r="G15" s="100">
        <f aca="true" t="shared" si="0" ref="G15:G26">PRODUCT(F15/E15)*100</f>
        <v>15.112540192926044</v>
      </c>
    </row>
    <row r="16" spans="1:7" ht="28.5" customHeight="1">
      <c r="A16" s="382"/>
      <c r="B16" s="383">
        <v>80140</v>
      </c>
      <c r="C16" s="382"/>
      <c r="D16" s="384" t="s">
        <v>159</v>
      </c>
      <c r="E16" s="385">
        <v>6220</v>
      </c>
      <c r="F16" s="414">
        <v>940</v>
      </c>
      <c r="G16" s="78">
        <f t="shared" si="0"/>
        <v>15.112540192926044</v>
      </c>
    </row>
    <row r="17" spans="1:7" ht="38.25" customHeight="1">
      <c r="A17" s="381"/>
      <c r="B17" s="386"/>
      <c r="C17" s="387" t="s">
        <v>160</v>
      </c>
      <c r="D17" s="307" t="s">
        <v>136</v>
      </c>
      <c r="E17" s="388">
        <v>6220</v>
      </c>
      <c r="F17" s="413">
        <v>940</v>
      </c>
      <c r="G17" s="71">
        <f t="shared" si="0"/>
        <v>15.112540192926044</v>
      </c>
    </row>
    <row r="18" spans="1:7" ht="14.25">
      <c r="A18" s="389" t="s">
        <v>161</v>
      </c>
      <c r="B18" s="401"/>
      <c r="C18" s="416"/>
      <c r="D18" s="417" t="s">
        <v>84</v>
      </c>
      <c r="E18" s="404">
        <f>SUM(E19,E21)</f>
        <v>204068</v>
      </c>
      <c r="F18" s="99">
        <v>65302</v>
      </c>
      <c r="G18" s="100">
        <f t="shared" si="0"/>
        <v>32.000117607856204</v>
      </c>
    </row>
    <row r="19" spans="1:7" ht="12.75">
      <c r="A19" s="390"/>
      <c r="B19" s="394">
        <v>85201</v>
      </c>
      <c r="C19" s="391"/>
      <c r="D19" s="415" t="s">
        <v>56</v>
      </c>
      <c r="E19" s="385">
        <v>186561</v>
      </c>
      <c r="F19" s="369">
        <v>65302</v>
      </c>
      <c r="G19" s="78">
        <f t="shared" si="0"/>
        <v>35.003028500061646</v>
      </c>
    </row>
    <row r="20" spans="1:7" ht="35.25" customHeight="1">
      <c r="A20" s="391"/>
      <c r="B20" s="407"/>
      <c r="C20" s="408" t="s">
        <v>160</v>
      </c>
      <c r="D20" s="409" t="s">
        <v>136</v>
      </c>
      <c r="E20" s="410">
        <v>186561</v>
      </c>
      <c r="F20" s="369">
        <v>65302</v>
      </c>
      <c r="G20" s="71">
        <f t="shared" si="0"/>
        <v>35.003028500061646</v>
      </c>
    </row>
    <row r="21" spans="1:7" ht="12.75">
      <c r="A21" s="391"/>
      <c r="B21" s="394">
        <v>85204</v>
      </c>
      <c r="C21" s="395"/>
      <c r="D21" s="396" t="s">
        <v>58</v>
      </c>
      <c r="E21" s="257">
        <v>17507</v>
      </c>
      <c r="F21" s="369">
        <v>4539</v>
      </c>
      <c r="G21" s="94">
        <f t="shared" si="0"/>
        <v>25.926772148283543</v>
      </c>
    </row>
    <row r="22" spans="1:7" ht="36.75" customHeight="1">
      <c r="A22" s="391"/>
      <c r="B22" s="397"/>
      <c r="C22" s="392" t="s">
        <v>160</v>
      </c>
      <c r="D22" s="243" t="s">
        <v>136</v>
      </c>
      <c r="E22" s="393">
        <v>17507</v>
      </c>
      <c r="F22" s="369">
        <v>4539</v>
      </c>
      <c r="G22" s="71">
        <f t="shared" si="0"/>
        <v>25.926772148283543</v>
      </c>
    </row>
    <row r="23" spans="1:7" ht="14.25" customHeight="1">
      <c r="A23" s="402" t="s">
        <v>162</v>
      </c>
      <c r="B23" s="401"/>
      <c r="C23" s="402"/>
      <c r="D23" s="403" t="s">
        <v>65</v>
      </c>
      <c r="E23" s="404">
        <v>5000</v>
      </c>
      <c r="F23" s="421">
        <v>0</v>
      </c>
      <c r="G23" s="100">
        <f t="shared" si="0"/>
        <v>0</v>
      </c>
    </row>
    <row r="24" spans="1:7" ht="12.75">
      <c r="A24" s="405"/>
      <c r="B24" s="406">
        <v>92116</v>
      </c>
      <c r="C24" s="398"/>
      <c r="D24" s="399" t="s">
        <v>146</v>
      </c>
      <c r="E24" s="400">
        <v>5000</v>
      </c>
      <c r="F24" s="414">
        <v>0</v>
      </c>
      <c r="G24" s="78">
        <f t="shared" si="0"/>
        <v>0</v>
      </c>
    </row>
    <row r="25" spans="1:7" ht="36" customHeight="1">
      <c r="A25" s="405"/>
      <c r="B25" s="407"/>
      <c r="C25" s="408" t="s">
        <v>157</v>
      </c>
      <c r="D25" s="409" t="s">
        <v>147</v>
      </c>
      <c r="E25" s="410">
        <v>5000</v>
      </c>
      <c r="F25" s="414">
        <v>0</v>
      </c>
      <c r="G25" s="71">
        <f t="shared" si="0"/>
        <v>0</v>
      </c>
    </row>
    <row r="26" spans="1:7" ht="14.25">
      <c r="A26" s="418" t="s">
        <v>167</v>
      </c>
      <c r="B26" s="419"/>
      <c r="C26" s="419"/>
      <c r="D26" s="420"/>
      <c r="E26" s="99">
        <f>SUM(E15,E18,E23)</f>
        <v>215288</v>
      </c>
      <c r="F26" s="99">
        <f>SUM(F15,F18,F23)</f>
        <v>66242</v>
      </c>
      <c r="G26" s="100">
        <f t="shared" si="0"/>
        <v>30.769016387350895</v>
      </c>
    </row>
  </sheetData>
  <mergeCells count="9">
    <mergeCell ref="A26:D26"/>
    <mergeCell ref="D1:G1"/>
    <mergeCell ref="D2:G2"/>
    <mergeCell ref="D3:G3"/>
    <mergeCell ref="D4:G4"/>
    <mergeCell ref="A6:G6"/>
    <mergeCell ref="A7:G7"/>
    <mergeCell ref="A8:G8"/>
    <mergeCell ref="A9:G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</dc:creator>
  <cp:keywords/>
  <dc:description/>
  <cp:lastModifiedBy>starostwo</cp:lastModifiedBy>
  <cp:lastPrinted>2005-08-05T13:11:22Z</cp:lastPrinted>
  <dcterms:created xsi:type="dcterms:W3CDTF">2004-07-17T08:08:00Z</dcterms:created>
  <dcterms:modified xsi:type="dcterms:W3CDTF">2005-08-05T13:12:42Z</dcterms:modified>
  <cp:category/>
  <cp:version/>
  <cp:contentType/>
  <cp:contentStatus/>
</cp:coreProperties>
</file>